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7FB6B135-BF95-4D14-9A3C-7F212A621AB4}" xr6:coauthVersionLast="43" xr6:coauthVersionMax="43" xr10:uidLastSave="{00000000-0000-0000-0000-000000000000}"/>
  <bookViews>
    <workbookView xWindow="-120" yWindow="-120" windowWidth="29040" windowHeight="15840" tabRatio="864" activeTab="1"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 name="Sheet1" sheetId="10"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l="1"/>
  <c r="D201" i="9" l="1"/>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G37" i="4" l="1"/>
  <c r="F232" i="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F34" i="4"/>
  <c r="F33" i="4"/>
  <c r="A2" i="5"/>
  <c r="B56" i="4"/>
  <c r="F56" i="4" s="1"/>
  <c r="B53" i="4"/>
  <c r="G53" i="4" s="1"/>
  <c r="F24" i="1" s="1"/>
  <c r="C22" i="9" s="1"/>
  <c r="D22" i="9" s="1"/>
  <c r="B51" i="4"/>
  <c r="G51" i="4" s="1"/>
  <c r="F28" i="1" s="1"/>
  <c r="C26" i="9" s="1"/>
  <c r="D26" i="9" s="1"/>
  <c r="F40" i="4"/>
  <c r="F39" i="4"/>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F47" i="4"/>
  <c r="F46" i="4"/>
  <c r="F43" i="4"/>
  <c r="F42" i="4"/>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35" i="4"/>
  <c r="G35" i="4" s="1"/>
  <c r="F14" i="1" s="1"/>
  <c r="C12" i="9" s="1"/>
  <c r="D12" i="9" s="1"/>
  <c r="G40" i="4"/>
  <c r="F15" i="1" s="1"/>
  <c r="C13" i="9" s="1"/>
  <c r="D13" i="9" s="1"/>
  <c r="F189" i="6"/>
  <c r="E23" i="2"/>
  <c r="B7" i="3" s="1"/>
  <c r="F13" i="6"/>
  <c r="G54" i="4"/>
  <c r="F25" i="1" s="1"/>
  <c r="C23" i="9" s="1"/>
  <c r="D23" i="9" s="1"/>
  <c r="F42" i="1"/>
  <c r="C40" i="9" s="1"/>
  <c r="D40" i="9" s="1"/>
  <c r="F44" i="4"/>
  <c r="G44" i="4" s="1"/>
  <c r="F16" i="1" s="1"/>
  <c r="C14" i="9" s="1"/>
  <c r="D14" i="9" s="1"/>
  <c r="G57" i="4"/>
  <c r="F27" i="1" s="1"/>
  <c r="C25" i="9" s="1"/>
  <c r="D25" i="9" s="1"/>
  <c r="F48" i="4"/>
  <c r="G48" i="4" s="1"/>
  <c r="F17" i="1" s="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<sst xmlns="http://schemas.openxmlformats.org/spreadsheetml/2006/main" count="831" uniqueCount="443">
  <si>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</si>
  <si>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</si>
  <si>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</si>
  <si>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</si>
  <si>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</si>
  <si>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</si>
  <si>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</si>
  <si>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</si>
  <si>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</si>
  <si>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</si>
  <si>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</si>
  <si>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</si>
  <si>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</si>
  <si>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</si>
  <si>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</si>
  <si>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</si>
  <si>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</si>
  <si>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</si>
  <si>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</si>
  <si>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</si>
  <si>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</si>
  <si>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</si>
  <si>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</si>
  <si>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</si>
  <si>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</si>
  <si>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</si>
  <si>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</si>
  <si>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</si>
  <si>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</si>
  <si>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</si>
  <si>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</si>
  <si>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</si>
  <si>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</si>
  <si>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</si>
  <si>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</si>
  <si>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</si>
  <si>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</si>
  <si>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</si>
  <si>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</si>
  <si>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</si>
  <si>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</si>
  <si>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</si>
  <si>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</si>
  <si>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</si>
  <si>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</si>
  <si>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</si>
  <si>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</si>
  <si>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</si>
  <si>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</si>
  <si>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</si>
  <si>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</si>
  <si>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</si>
  <si>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</si>
  <si>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</si>
  <si>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</si>
  <si>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</si>
  <si>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</si>
  <si>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</si>
  <si>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</si>
  <si>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</si>
  <si>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</si>
  <si>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</si>
  <si>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</si>
  <si>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</si>
  <si>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</si>
  <si>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</si>
  <si>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</si>
  <si>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</si>
  <si>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</si>
  <si>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</si>
  <si>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</si>
  <si>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</si>
  <si>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</si>
  <si>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</si>
  <si>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</si>
  <si>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</si>
  <si>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</si>
  <si>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</si>
  <si>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</si>
  <si>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</si>
  <si>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</si>
  <si>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</si>
  <si>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</si>
  <si>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</si>
  <si>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</si>
  <si>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</si>
  <si>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</si>
  <si>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</si>
  <si>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</si>
  <si>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</si>
  <si>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</si>
  <si>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</si>
  <si>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</si>
  <si>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</si>
  <si>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</si>
  <si>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</si>
  <si>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</si>
  <si>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</si>
  <si>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</si>
  <si>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</si>
  <si>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</si>
  <si>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</si>
  <si>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</si>
  <si>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</si>
  <si>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</si>
  <si>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</si>
  <si>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</si>
  <si>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</si>
  <si>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</si>
  <si>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</si>
  <si>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</si>
  <si>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</si>
  <si>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</si>
  <si>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</si>
  <si>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</si>
  <si>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</si>
  <si>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</si>
  <si>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</si>
  <si>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</si>
  <si>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</si>
  <si>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</si>
  <si>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</si>
  <si>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</si>
  <si>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</si>
  <si>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</si>
  <si>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</si>
  <si>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</si>
  <si>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</si>
  <si>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</si>
  <si>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</si>
  <si>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</si>
  <si>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</si>
  <si>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</si>
  <si>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</si>
  <si>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</si>
  <si>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</si>
  <si>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</si>
  <si>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</si>
  <si>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</si>
  <si>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</si>
  <si>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</si>
  <si>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</si>
  <si>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</si>
  <si>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</si>
  <si>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</si>
  <si>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</si>
  <si>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</si>
  <si>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</si>
  <si>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</si>
  <si>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</si>
  <si>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</si>
  <si>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</si>
  <si>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</si>
  <si>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</si>
  <si>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</si>
  <si>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</si>
  <si>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</si>
  <si>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</si>
  <si>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</si>
  <si>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</si>
  <si>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</si>
  <si>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</si>
  <si>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</si>
  <si>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</si>
  <si>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</si>
  <si>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</si>
  <si>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</si>
  <si>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</si>
  <si>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</si>
  <si>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</si>
  <si>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</si>
  <si>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</si>
  <si>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</si>
  <si>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</si>
  <si>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</si>
  <si>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</si>
  <si>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</si>
  <si>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</si>
  <si>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</si>
  <si>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</si>
  <si>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</si>
  <si>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</si>
  <si>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</si>
  <si>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</si>
  <si>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</si>
  <si>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</si>
  <si>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</si>
  <si>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</si>
  <si>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</si>
  <si>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</si>
  <si>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</si>
  <si>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</si>
  <si>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</si>
  <si>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</si>
  <si>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</si>
  <si>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</si>
  <si>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</si>
  <si>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</si>
  <si>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</si>
  <si>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</si>
  <si>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</si>
  <si>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</si>
  <si>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</si>
  <si>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</si>
  <si>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</si>
  <si>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</si>
  <si>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</si>
  <si>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</si>
  <si>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</si>
  <si>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</si>
  <si>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</si>
  <si>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</si>
  <si>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</si>
  <si>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</si>
  <si>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</si>
  <si>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</si>
  <si>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</si>
  <si>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</si>
  <si>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</si>
  <si>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</si>
  <si>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</si>
  <si>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</si>
  <si>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</si>
  <si>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</si>
  <si>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</si>
  <si>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</si>
  <si>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</si>
  <si>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</si>
  <si>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</si>
  <si>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</si>
  <si>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</si>
  <si>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</si>
  <si>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</si>
  <si>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</si>
  <si>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</si>
  <si>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</si>
  <si>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</si>
  <si>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</si>
  <si>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</si>
  <si>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</si>
  <si>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</si>
  <si>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</si>
  <si>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</si>
  <si>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</si>
  <si>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</si>
  <si>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</si>
  <si>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</si>
  <si>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</si>
  <si>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</si>
  <si>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</si>
  <si>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</si>
  <si>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</si>
  <si>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</si>
  <si>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</si>
  <si>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</si>
  <si>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</si>
  <si>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</si>
  <si>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</si>
  <si>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</si>
  <si>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</si>
  <si>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</si>
  <si>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</si>
  <si>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</si>
  <si>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</si>
  <si>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</si>
  <si>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</si>
  <si>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</si>
  <si>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</si>
  <si>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</si>
  <si>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</si>
  <si>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</si>
  <si>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</si>
  <si>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</si>
  <si>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</si>
  <si>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</si>
  <si>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</si>
  <si>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</si>
  <si>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</si>
  <si>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</si>
  <si>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</si>
  <si>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</si>
  <si>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</si>
  <si>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</si>
  <si>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</si>
  <si>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</si>
  <si>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</si>
  <si>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</si>
  <si>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</si>
  <si>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</si>
  <si>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</si>
  <si>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</si>
  <si>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</si>
  <si>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</si>
  <si>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</si>
  <si>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</si>
  <si>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</si>
  <si>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</si>
  <si>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</si>
  <si>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</si>
  <si>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</si>
  <si>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</si>
  <si>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</si>
  <si>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</si>
  <si>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</si>
  <si>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</si>
  <si>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</si>
  <si>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</si>
  <si>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</si>
  <si>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</si>
  <si>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</si>
  <si>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</si>
  <si>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</si>
  <si>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</si>
  <si>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</si>
  <si>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</si>
  <si>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</si>
  <si>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</si>
  <si>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</si>
  <si>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</si>
  <si>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</si>
  <si>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</si>
  <si>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</si>
  <si>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</si>
  <si>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</si>
  <si>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</si>
  <si>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</si>
  <si>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</si>
  <si>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</si>
  <si>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</si>
  <si>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</si>
  <si>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</si>
  <si>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</si>
  <si>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</si>
  <si>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</si>
  <si>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</si>
  <si>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</si>
  <si>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</si>
  <si>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</si>
  <si>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</si>
  <si>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</si>
  <si>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</si>
  <si>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</si>
  <si>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</si>
  <si>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</si>
  <si>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</si>
  <si>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</si>
  <si>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</si>
  <si>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</si>
  <si>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</si>
  <si>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</si>
  <si>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</si>
  <si>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</si>
  <si>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</si>
  <si>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</si>
  <si>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</si>
  <si>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</si>
  <si>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</si>
  <si>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</si>
  <si>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</si>
  <si>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</si>
  <si>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</si>
  <si>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</si>
  <si>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</si>
  <si>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</si>
  <si>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</si>
  <si>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</si>
  <si>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</si>
  <si>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</si>
  <si>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</si>
  <si>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</si>
  <si>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</si>
  <si>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</si>
  <si>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</si>
  <si>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</si>
  <si>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</si>
  <si>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</si>
  <si>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</si>
  <si>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</si>
  <si>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</si>
  <si>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</si>
  <si>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</si>
  <si>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</si>
  <si>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</si>
  <si>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</si>
  <si>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</si>
  <si>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</si>
  <si>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</si>
  <si>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</si>
  <si>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</si>
  <si>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</si>
  <si>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</si>
  <si>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</si>
  <si>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</si>
  <si>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</si>
  <si>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</si>
  <si>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</si>
  <si>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</si>
  <si>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</si>
  <si>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</si>
  <si>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</si>
  <si>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COA code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</si>
  <si>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</si>
  <si>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</si>
  <si>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</si>
  <si>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</si>
  <si>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</si>
  <si>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</si>
  <si>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</si>
  <si>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</si>
  <si>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</si>
  <si>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</si>
  <si>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</si>
  <si>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</si>
  <si>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</si>
  <si>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</si>
  <si>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</si>
  <si>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</si>
  <si>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</si>
  <si>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</si>
  <si>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</si>
  <si>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</si>
  <si>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</si>
  <si>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</si>
  <si>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NON_DEIS School Budget 2022/23</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</si>
  <si>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</si>
  <si>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</si>
  <si>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in your school </t>
    </r>
    <r>
      <rPr>
        <sz val="11"/>
        <rFont val="Arial"/>
        <family val="2"/>
      </rPr>
      <t>pupil</t>
    </r>
    <r>
      <rPr>
        <sz val="11"/>
        <color theme="9" tint="-0.249977111117893"/>
        <rFont val="Arial"/>
        <family val="2"/>
      </rPr>
      <t xml:space="preserve"> </t>
    </r>
    <r>
      <rPr>
        <sz val="11"/>
        <color rgb="FF000000"/>
        <rFont val="Arial"/>
        <family val="2"/>
      </rPr>
      <t>numbers for September 2021 in 
      the spaces indicated</t>
    </r>
  </si>
  <si>
    <t>(a)    The Grant figures are linked to this spreadsheet and will link automatically from sheet 1a 'Budget Grant Calculation' worksheet.</t>
  </si>
  <si>
    <t>2. Ensure the figures are the same in column C and D for each nominal code</t>
  </si>
  <si>
    <t>C</t>
  </si>
  <si>
    <t>Yearly</t>
  </si>
  <si>
    <t>Copy into Import Template</t>
  </si>
  <si>
    <t>Copy &amp; paste as values into Import Template</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</si>
  <si>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</si>
  <si>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</si>
  <si>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</si>
  <si>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</si>
  <si>
    <t>1.The nominal code detail here should be the same as in your Sage 50. If you added additional codes to your income &amp;</t>
  </si>
  <si>
    <t>expenditure budget please add the codes and values into the budget below. Do not leave any blank lines.</t>
  </si>
  <si>
    <t>3. The details in Column A, B &amp; D must be then copied into a Sage 50 Budget Import template for importing into Sage 50</t>
  </si>
  <si>
    <t>Click here for full instructions for importing budget figures into Sage 50.</t>
  </si>
  <si>
    <t>School excellence fund step up project Expenses</t>
  </si>
  <si>
    <t>Other Educational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</si>
</sst>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2">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5" borderId="47" xfId="0" applyFont="1" applyFill="1" applyBorder="1" applyAlignment="1">
      <alignment horizontal="center"/>
    </xf>
    <xf numFmtId="0" fontId="29" fillId="5" borderId="48" xfId="0" applyFont="1" applyFill="1" applyBorder="1" applyAlignment="1">
      <alignment horizontal="left"/>
    </xf>
    <xf numFmtId="0" fontId="29" fillId="0" borderId="48" xfId="0" applyFont="1" applyBorder="1" applyProtection="1">
      <protection locked="0"/>
    </xf>
    <xf numFmtId="0" fontId="29" fillId="0" borderId="49" xfId="0" applyFont="1" applyBorder="1" applyProtection="1">
      <protection locked="0"/>
    </xf>
    <xf numFmtId="0" fontId="29" fillId="0" borderId="50" xfId="0" applyFont="1" applyBorder="1" applyProtection="1">
      <protection locked="0"/>
    </xf>
    <xf numFmtId="0" fontId="29" fillId="0" borderId="51" xfId="0" applyFont="1" applyBorder="1" applyProtection="1">
      <protection locked="0"/>
    </xf>
    <xf numFmtId="169" fontId="29" fillId="0" borderId="52" xfId="1" applyNumberFormat="1" applyFont="1" applyBorder="1" applyProtection="1">
      <protection locked="0"/>
    </xf>
    <xf numFmtId="169" fontId="29" fillId="5" borderId="54" xfId="1" applyNumberFormat="1" applyFont="1" applyFill="1" applyBorder="1" applyProtection="1">
      <protection locked="0"/>
    </xf>
    <xf numFmtId="169" fontId="29" fillId="5" borderId="55" xfId="1" applyNumberFormat="1" applyFont="1" applyFill="1" applyBorder="1" applyProtection="1">
      <protection locked="0"/>
    </xf>
    <xf numFmtId="169" fontId="29" fillId="3" borderId="53"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7" xfId="0" applyFont="1" applyFill="1" applyBorder="1" applyAlignment="1">
      <alignment horizontal="left"/>
    </xf>
    <xf numFmtId="0" fontId="29"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9" xfId="0" applyFont="1" applyFill="1" applyBorder="1" applyAlignment="1">
      <alignment horizontal="center"/>
    </xf>
    <xf numFmtId="0" fontId="29" fillId="4" borderId="60" xfId="0" applyFont="1" applyFill="1" applyBorder="1" applyAlignment="1">
      <alignment horizontal="center"/>
    </xf>
    <xf numFmtId="0" fontId="29" fillId="4" borderId="61" xfId="0" applyFont="1" applyFill="1" applyBorder="1" applyAlignment="1">
      <alignment horizontal="center"/>
    </xf>
    <xf numFmtId="169" fontId="33" fillId="19" borderId="63" xfId="1" applyNumberFormat="1" applyFont="1" applyFill="1" applyBorder="1" applyProtection="1"/>
    <xf numFmtId="0" fontId="0" fillId="0" borderId="35" xfId="0" applyBorder="1"/>
    <xf numFmtId="0" fontId="18" fillId="5" borderId="65"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6" xfId="0" applyFont="1" applyFill="1" applyBorder="1"/>
    <xf numFmtId="0" fontId="18" fillId="20" borderId="41" xfId="0" applyFont="1" applyFill="1" applyBorder="1"/>
    <xf numFmtId="0" fontId="18" fillId="16" borderId="56"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6" xfId="0" applyFont="1" applyBorder="1" applyAlignment="1">
      <alignment horizontal="center"/>
    </xf>
    <xf numFmtId="0" fontId="18" fillId="0" borderId="0" xfId="0" applyFont="1" applyBorder="1"/>
    <xf numFmtId="0" fontId="31"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0" fillId="0" borderId="0" xfId="0" applyAlignment="1">
      <alignment horizontal="left" indent="2"/>
    </xf>
    <xf numFmtId="0" fontId="44" fillId="0" borderId="0" xfId="0" applyFont="1" applyAlignment="1">
      <alignment horizontal="left" vertical="top" wrapText="1" indent="5"/>
    </xf>
    <xf numFmtId="0" fontId="44" fillId="0" borderId="0" xfId="0" applyFont="1" applyAlignment="1">
      <alignment horizontal="left" vertical="center" wrapText="1" indent="8"/>
    </xf>
    <xf numFmtId="0" fontId="62" fillId="0" borderId="7" xfId="0" applyFont="1" applyBorder="1"/>
    <xf numFmtId="0" fontId="0" fillId="0" borderId="0" xfId="0" applyAlignment="1">
      <alignment vertical="top"/>
    </xf>
    <xf numFmtId="0" fontId="44" fillId="0" borderId="0" xfId="0" applyFont="1" applyAlignment="1">
      <alignment horizontal="left" vertical="center" indent="8"/>
    </xf>
    <xf numFmtId="0" fontId="63" fillId="0" borderId="21" xfId="0" applyFont="1" applyBorder="1" applyAlignment="1">
      <alignment vertical="center"/>
    </xf>
    <xf numFmtId="1" fontId="18" fillId="16" borderId="21" xfId="0" applyNumberFormat="1" applyFont="1" applyFill="1" applyBorder="1" applyAlignment="1">
      <alignment horizontal="center"/>
    </xf>
    <xf numFmtId="1" fontId="61" fillId="0" borderId="21" xfId="0" applyNumberFormat="1" applyFont="1" applyBorder="1" applyAlignment="1">
      <alignment horizontal="center"/>
    </xf>
    <xf numFmtId="0" fontId="18" fillId="5" borderId="64" xfId="0" applyFont="1" applyFill="1" applyBorder="1" applyAlignment="1">
      <alignment horizontal="center"/>
    </xf>
    <xf numFmtId="0" fontId="48" fillId="0" borderId="0" xfId="0" applyFont="1" applyAlignment="1">
      <alignment horizontal="center"/>
    </xf>
    <xf numFmtId="0" fontId="64" fillId="0" borderId="0" xfId="6"/>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zoomScaleNormal="100" workbookViewId="0">
      <selection activeCell="B36" sqref="B36"/>
    </sheetView>
  </sheetViews>
  <sheetFormatPr defaultRowHeight="15" x14ac:dyDescent="0.25"/>
  <cols>
    <col min="2" max="2" width="166"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433</v>
      </c>
    </row>
    <row r="11" spans="1:2" x14ac:dyDescent="0.25">
      <c r="B11" s="243" t="s">
        <v>52</v>
      </c>
    </row>
    <row r="12" spans="1:2" x14ac:dyDescent="0.25">
      <c r="B12" s="246" t="s">
        <v>147</v>
      </c>
    </row>
    <row r="13" spans="1:2" s="278" customFormat="1" x14ac:dyDescent="0.25">
      <c r="A13" s="279"/>
      <c r="B13" s="280" t="s">
        <v>267</v>
      </c>
    </row>
    <row r="14" spans="1:2" x14ac:dyDescent="0.25">
      <c r="B14" s="246" t="s">
        <v>276</v>
      </c>
    </row>
    <row r="15" spans="1:2" x14ac:dyDescent="0.25">
      <c r="B15" s="281" t="s">
        <v>269</v>
      </c>
    </row>
    <row r="16" spans="1:2" ht="28.5" x14ac:dyDescent="0.25">
      <c r="B16" s="401" t="s">
        <v>425</v>
      </c>
    </row>
    <row r="17" spans="2:2" x14ac:dyDescent="0.25">
      <c r="B17" s="246" t="s">
        <v>277</v>
      </c>
    </row>
    <row r="18" spans="2:2" ht="28.5" x14ac:dyDescent="0.25">
      <c r="B18" s="370" t="s">
        <v>426</v>
      </c>
    </row>
    <row r="19" spans="2:2" x14ac:dyDescent="0.25">
      <c r="B19" s="246" t="s">
        <v>278</v>
      </c>
    </row>
    <row r="20" spans="2:2" x14ac:dyDescent="0.25">
      <c r="B20" s="404" t="s">
        <v>427</v>
      </c>
    </row>
    <row r="21" spans="2:2" x14ac:dyDescent="0.25">
      <c r="B21" s="247" t="s">
        <v>268</v>
      </c>
    </row>
    <row r="22" spans="2:2" x14ac:dyDescent="0.25">
      <c r="B22" s="247" t="s">
        <v>270</v>
      </c>
    </row>
    <row r="23" spans="2:2" x14ac:dyDescent="0.25">
      <c r="B23" s="246" t="s">
        <v>279</v>
      </c>
    </row>
    <row r="24" spans="2:2" x14ac:dyDescent="0.25">
      <c r="B24" s="247" t="s">
        <v>300</v>
      </c>
    </row>
    <row r="25" spans="2:2" x14ac:dyDescent="0.25">
      <c r="B25" s="246" t="s">
        <v>361</v>
      </c>
    </row>
    <row r="26" spans="2:2" x14ac:dyDescent="0.25">
      <c r="B26" s="247" t="s">
        <v>301</v>
      </c>
    </row>
    <row r="27" spans="2:2" x14ac:dyDescent="0.25">
      <c r="B27" s="246" t="s">
        <v>280</v>
      </c>
    </row>
    <row r="28" spans="2:2" ht="29.25" x14ac:dyDescent="0.25">
      <c r="B28" s="369" t="s">
        <v>372</v>
      </c>
    </row>
    <row r="29" spans="2:2" x14ac:dyDescent="0.25">
      <c r="B29" s="246" t="s">
        <v>281</v>
      </c>
    </row>
    <row r="30" spans="2:2" x14ac:dyDescent="0.25">
      <c r="B30" s="247" t="s">
        <v>148</v>
      </c>
    </row>
    <row r="31" spans="2:2" x14ac:dyDescent="0.25">
      <c r="B31" s="282" t="s">
        <v>282</v>
      </c>
    </row>
    <row r="32" spans="2:2" x14ac:dyDescent="0.25">
      <c r="B32" s="283" t="s">
        <v>299</v>
      </c>
    </row>
    <row r="33" spans="2:2" x14ac:dyDescent="0.25">
      <c r="B33" s="282" t="s">
        <v>283</v>
      </c>
    </row>
    <row r="34" spans="2:2" ht="43.5" x14ac:dyDescent="0.25">
      <c r="B34" s="400" t="s">
        <v>424</v>
      </c>
    </row>
    <row r="35" spans="2:2" x14ac:dyDescent="0.25">
      <c r="B35" s="39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173E6-C63C-4CDA-AF52-9508AB83F23A}">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tabSelected="1" topLeftCell="A25" zoomScale="85" zoomScaleNormal="85" workbookViewId="0">
      <selection activeCell="J35" sqref="J35"/>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2" t="s">
        <v>70</v>
      </c>
      <c r="B1" s="412"/>
      <c r="C1" s="412"/>
      <c r="D1" s="412"/>
      <c r="E1" s="412"/>
      <c r="F1" s="412"/>
      <c r="G1" s="412"/>
      <c r="H1" s="45"/>
      <c r="I1" s="45"/>
    </row>
    <row r="2" spans="1:9" ht="25.5" x14ac:dyDescent="0.5">
      <c r="A2" s="412" t="s">
        <v>423</v>
      </c>
      <c r="B2" s="412"/>
      <c r="C2" s="412"/>
      <c r="D2" s="412"/>
      <c r="E2" s="412"/>
      <c r="F2" s="412"/>
      <c r="G2" s="412"/>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1" t="s">
        <v>349</v>
      </c>
      <c r="C8" s="411"/>
      <c r="D8" s="66"/>
      <c r="E8" s="151">
        <v>10</v>
      </c>
      <c r="F8" s="56"/>
    </row>
    <row r="9" spans="1:9" ht="80.25" customHeight="1" thickBot="1" x14ac:dyDescent="0.35">
      <c r="A9" s="71" t="s">
        <v>87</v>
      </c>
      <c r="B9" s="411" t="s">
        <v>350</v>
      </c>
      <c r="C9" s="411"/>
      <c r="D9" s="66"/>
      <c r="E9" s="151">
        <v>2</v>
      </c>
      <c r="F9" s="56"/>
      <c r="G9" s="368"/>
    </row>
    <row r="10" spans="1:9" ht="23.25" thickBot="1" x14ac:dyDescent="0.35">
      <c r="A10" s="71" t="s">
        <v>373</v>
      </c>
      <c r="B10" s="57"/>
      <c r="D10" s="66"/>
      <c r="E10" s="371">
        <v>564</v>
      </c>
      <c r="F10" s="56"/>
    </row>
    <row r="11" spans="1:9" ht="23.25" thickBot="1" x14ac:dyDescent="0.35">
      <c r="A11" s="71" t="s">
        <v>302</v>
      </c>
      <c r="B11" s="57"/>
      <c r="D11" s="66"/>
      <c r="E11" s="371">
        <v>2</v>
      </c>
      <c r="F11" s="56"/>
    </row>
    <row r="12" spans="1:9" ht="24" thickBot="1" x14ac:dyDescent="0.4">
      <c r="A12" s="71" t="s">
        <v>303</v>
      </c>
      <c r="B12" s="72"/>
      <c r="D12" s="1"/>
      <c r="E12" s="371">
        <v>16</v>
      </c>
    </row>
    <row r="13" spans="1:9" ht="24" thickBot="1" x14ac:dyDescent="0.4">
      <c r="A13" s="71" t="s">
        <v>304</v>
      </c>
      <c r="B13" s="72"/>
      <c r="D13" s="1"/>
      <c r="E13" s="371">
        <v>23</v>
      </c>
    </row>
    <row r="14" spans="1:9" ht="24.75" customHeight="1" thickBot="1" x14ac:dyDescent="0.4">
      <c r="A14" s="71" t="s">
        <v>374</v>
      </c>
      <c r="B14" s="72"/>
      <c r="D14" s="1"/>
      <c r="E14" s="371">
        <v>0</v>
      </c>
    </row>
    <row r="15" spans="1:9" ht="37.5" customHeight="1" thickBot="1" x14ac:dyDescent="0.35">
      <c r="A15" s="71" t="s">
        <v>375</v>
      </c>
      <c r="B15" s="411" t="s">
        <v>376</v>
      </c>
      <c r="C15" s="411"/>
      <c r="D15" s="1"/>
      <c r="E15" s="371">
        <v>0</v>
      </c>
    </row>
    <row r="16" spans="1:9" ht="24" thickBot="1" x14ac:dyDescent="0.4">
      <c r="A16" s="71" t="s">
        <v>305</v>
      </c>
      <c r="B16" s="72"/>
      <c r="D16" s="1"/>
      <c r="E16" s="371">
        <v>0</v>
      </c>
    </row>
    <row r="17" spans="1:10" ht="24" thickBot="1" x14ac:dyDescent="0.4">
      <c r="A17" s="71" t="s">
        <v>306</v>
      </c>
      <c r="B17" s="72"/>
      <c r="D17" s="1"/>
      <c r="E17" s="371">
        <v>0</v>
      </c>
    </row>
    <row r="18" spans="1:10" ht="24" thickBot="1" x14ac:dyDescent="0.4">
      <c r="A18" s="73" t="s">
        <v>351</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362</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307</v>
      </c>
      <c r="B37" s="14"/>
      <c r="C37" s="14"/>
      <c r="D37" s="13">
        <v>24</v>
      </c>
      <c r="E37" s="9"/>
      <c r="F37" s="154"/>
      <c r="G37" s="33">
        <f>D37*E10</f>
        <v>13536</v>
      </c>
    </row>
    <row r="38" spans="1:7" x14ac:dyDescent="0.25">
      <c r="A38" s="14"/>
      <c r="B38" s="14"/>
      <c r="C38" s="14"/>
      <c r="D38" s="13"/>
      <c r="E38" s="9"/>
      <c r="F38" s="53"/>
      <c r="G38" s="31"/>
    </row>
    <row r="39" spans="1:7" x14ac:dyDescent="0.25">
      <c r="A39" s="271" t="s">
        <v>232</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7" t="s">
        <v>352</v>
      </c>
      <c r="B42" s="17" t="s">
        <v>308</v>
      </c>
      <c r="C42" s="78"/>
      <c r="D42" s="13">
        <v>40</v>
      </c>
      <c r="E42" s="9"/>
      <c r="F42" s="31">
        <f>(D42*E10)</f>
        <v>22560</v>
      </c>
      <c r="G42" s="32"/>
    </row>
    <row r="43" spans="1:7" ht="15.75" x14ac:dyDescent="0.25">
      <c r="A43" s="17" t="s">
        <v>63</v>
      </c>
      <c r="B43" s="17" t="s">
        <v>308</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308</v>
      </c>
      <c r="C46" s="78"/>
      <c r="D46" s="13">
        <v>34</v>
      </c>
      <c r="E46" s="9"/>
      <c r="F46" s="31">
        <f>(D46*E10)</f>
        <v>19176</v>
      </c>
      <c r="G46" s="32"/>
    </row>
    <row r="47" spans="1:7" ht="15.75" x14ac:dyDescent="0.25">
      <c r="A47" s="17" t="s">
        <v>63</v>
      </c>
      <c r="B47" s="17" t="s">
        <v>308</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8">
        <f>E8</f>
        <v>10</v>
      </c>
      <c r="D56" s="13">
        <v>1769</v>
      </c>
      <c r="E56" s="9"/>
      <c r="F56" s="31">
        <f>(D56*B56)</f>
        <v>17690</v>
      </c>
      <c r="G56" s="41"/>
    </row>
    <row r="57" spans="1:7" x14ac:dyDescent="0.25">
      <c r="A57" s="16" t="s">
        <v>88</v>
      </c>
      <c r="B57" s="249">
        <f>E9</f>
        <v>2</v>
      </c>
      <c r="D57" s="13">
        <v>1592</v>
      </c>
      <c r="E57" s="9"/>
      <c r="F57" s="31">
        <f>(D57*B57)</f>
        <v>3184</v>
      </c>
      <c r="G57" s="41">
        <f>F56+F57</f>
        <v>20874</v>
      </c>
    </row>
    <row r="58" spans="1:7" x14ac:dyDescent="0.25">
      <c r="A58" s="18" t="s">
        <v>69</v>
      </c>
      <c r="B58" s="14">
        <f>E17</f>
        <v>0</v>
      </c>
      <c r="C58" s="14"/>
      <c r="D58" s="13">
        <v>60</v>
      </c>
      <c r="E58" s="9"/>
      <c r="F58" s="32"/>
      <c r="G58" s="263">
        <f>D58*B58</f>
        <v>0</v>
      </c>
    </row>
    <row r="59" spans="1:7" ht="15.75" thickBot="1" x14ac:dyDescent="0.3">
      <c r="A59" s="18"/>
      <c r="B59" s="14"/>
      <c r="C59" s="14"/>
      <c r="D59" s="13"/>
      <c r="E59" s="9"/>
      <c r="F59" s="32"/>
      <c r="G59" s="263"/>
    </row>
    <row r="60" spans="1:7" x14ac:dyDescent="0.25">
      <c r="A60" s="18" t="s">
        <v>137</v>
      </c>
      <c r="B60" s="14">
        <f>E15</f>
        <v>0</v>
      </c>
      <c r="C60" s="14"/>
      <c r="D60" s="13">
        <v>201</v>
      </c>
      <c r="E60" s="9"/>
      <c r="F60" s="32"/>
      <c r="G60" s="227">
        <f>D60*B60</f>
        <v>0</v>
      </c>
    </row>
    <row r="61" spans="1:7" x14ac:dyDescent="0.25">
      <c r="A61" s="18" t="s">
        <v>233</v>
      </c>
      <c r="B61" s="14">
        <f>E16</f>
        <v>0</v>
      </c>
      <c r="C61" s="14"/>
      <c r="D61" s="13">
        <v>110.5</v>
      </c>
      <c r="E61" s="9"/>
      <c r="F61" s="32"/>
      <c r="G61" s="228">
        <f>D61*B61</f>
        <v>0</v>
      </c>
    </row>
    <row r="62" spans="1:7" ht="15.75" thickBot="1" x14ac:dyDescent="0.3">
      <c r="A62" s="18" t="s">
        <v>346</v>
      </c>
      <c r="B62" s="79">
        <f>E18</f>
        <v>0</v>
      </c>
      <c r="C62" s="14"/>
      <c r="D62" s="13"/>
      <c r="E62" s="9"/>
      <c r="F62" s="32"/>
      <c r="G62" s="229">
        <f>B62</f>
        <v>0</v>
      </c>
    </row>
    <row r="63" spans="1:7" ht="15.75" thickBot="1" x14ac:dyDescent="0.3">
      <c r="A63" s="18" t="s">
        <v>347</v>
      </c>
      <c r="B63" s="14"/>
      <c r="C63" s="14"/>
      <c r="D63" s="14"/>
      <c r="F63" s="230"/>
      <c r="G63" s="26">
        <f>SUM(G60:G62)</f>
        <v>0</v>
      </c>
    </row>
    <row r="64" spans="1:7" ht="19.5" thickBot="1" x14ac:dyDescent="0.35">
      <c r="A64" s="35" t="s">
        <v>348</v>
      </c>
      <c r="B64" s="36"/>
      <c r="C64" s="36"/>
      <c r="D64" s="36"/>
      <c r="E64" s="37"/>
      <c r="F64" s="38"/>
      <c r="G64" s="39">
        <f>SUM(G33:G63)-G63</f>
        <v>386621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4" sqref="C24"/>
    </sheetView>
  </sheetViews>
  <sheetFormatPr defaultColWidth="8.85546875" defaultRowHeight="15" x14ac:dyDescent="0.25"/>
  <cols>
    <col min="1" max="1" width="21.42578125" style="284" customWidth="1"/>
    <col min="2" max="2" width="12.42578125" style="284" customWidth="1"/>
    <col min="3" max="3" width="53.85546875" style="284" customWidth="1"/>
    <col min="4" max="4" width="15.5703125" style="284" customWidth="1"/>
    <col min="5" max="5" width="16.85546875" style="284" customWidth="1"/>
    <col min="6" max="6" width="15.7109375" style="284" customWidth="1"/>
    <col min="7" max="16384" width="8.85546875" style="284"/>
  </cols>
  <sheetData>
    <row r="1" spans="1:8" ht="23.25" x14ac:dyDescent="0.35">
      <c r="A1" s="413" t="s">
        <v>70</v>
      </c>
      <c r="B1" s="413"/>
      <c r="C1" s="413"/>
      <c r="D1" s="413"/>
      <c r="E1" s="413"/>
      <c r="F1" s="306"/>
    </row>
    <row r="2" spans="1:8" ht="23.25" x14ac:dyDescent="0.35">
      <c r="A2" s="413" t="str">
        <f>'1a.Budget Grant Calculation'!A2:G2</f>
        <v>NON_DEIS School Budget 2022/23</v>
      </c>
      <c r="B2" s="413"/>
      <c r="C2" s="413"/>
      <c r="D2" s="413"/>
      <c r="E2" s="413"/>
      <c r="F2" s="306"/>
    </row>
    <row r="3" spans="1:8" ht="23.25" x14ac:dyDescent="0.35">
      <c r="B3" s="301"/>
      <c r="C3" s="302"/>
      <c r="D3" s="302"/>
      <c r="E3" s="302"/>
      <c r="F3" s="300"/>
    </row>
    <row r="4" spans="1:8" ht="23.25" x14ac:dyDescent="0.35">
      <c r="A4" s="305" t="s">
        <v>64</v>
      </c>
      <c r="B4" s="305" t="str">
        <f>'1a.Budget Grant Calculation'!B3</f>
        <v>Voluntary Secondary School</v>
      </c>
      <c r="C4" s="273"/>
      <c r="D4" s="273"/>
      <c r="E4" s="273"/>
      <c r="F4" s="301"/>
    </row>
    <row r="5" spans="1:8" ht="23.25" x14ac:dyDescent="0.35">
      <c r="A5" s="305" t="s">
        <v>262</v>
      </c>
      <c r="B5" s="305" t="str">
        <f>'1a.Budget Grant Calculation'!B4</f>
        <v>12345Q</v>
      </c>
      <c r="C5" s="303"/>
      <c r="D5" s="303"/>
      <c r="E5" s="303"/>
      <c r="F5" s="301"/>
    </row>
    <row r="6" spans="1:8" ht="23.25" x14ac:dyDescent="0.35">
      <c r="B6" s="94"/>
    </row>
    <row r="7" spans="1:8" ht="21" x14ac:dyDescent="0.35">
      <c r="A7" s="275" t="s">
        <v>309</v>
      </c>
      <c r="B7" s="275"/>
      <c r="C7" s="10"/>
      <c r="D7" s="10"/>
      <c r="E7" s="10"/>
      <c r="F7" s="10"/>
      <c r="G7" s="10"/>
      <c r="H7" s="10"/>
    </row>
    <row r="8" spans="1:8" ht="21" x14ac:dyDescent="0.35">
      <c r="A8" s="275"/>
      <c r="B8" s="275"/>
      <c r="C8" s="10"/>
      <c r="D8" s="10"/>
      <c r="E8" s="10"/>
      <c r="F8" s="10"/>
      <c r="G8" s="10"/>
      <c r="H8" s="10"/>
    </row>
    <row r="9" spans="1:8" ht="21" x14ac:dyDescent="0.35">
      <c r="A9" s="299" t="s">
        <v>363</v>
      </c>
      <c r="B9" s="299"/>
      <c r="C9" s="299"/>
      <c r="D9" s="10"/>
      <c r="E9" s="10"/>
      <c r="F9" s="10"/>
      <c r="G9" s="10"/>
      <c r="H9" s="10"/>
    </row>
    <row r="10" spans="1:8" ht="21" x14ac:dyDescent="0.35">
      <c r="A10" s="299" t="s">
        <v>284</v>
      </c>
      <c r="B10" s="299"/>
      <c r="C10" s="299"/>
      <c r="D10" s="10"/>
      <c r="E10" s="10"/>
      <c r="F10" s="10"/>
      <c r="G10" s="10"/>
      <c r="H10" s="10"/>
    </row>
    <row r="11" spans="1:8" ht="21.75" thickBot="1" x14ac:dyDescent="0.4">
      <c r="A11" s="299"/>
      <c r="B11" s="299"/>
      <c r="C11" s="299"/>
      <c r="D11" s="10"/>
      <c r="E11" s="10"/>
      <c r="F11" s="10"/>
      <c r="G11" s="10"/>
      <c r="H11" s="10"/>
    </row>
    <row r="12" spans="1:8" ht="21.75" thickBot="1" x14ac:dyDescent="0.4">
      <c r="A12" s="307" t="s">
        <v>89</v>
      </c>
      <c r="B12" s="310"/>
      <c r="C12" s="311"/>
      <c r="D12" s="10"/>
      <c r="E12" s="10"/>
      <c r="F12" s="10"/>
      <c r="G12" s="10"/>
      <c r="H12" s="10"/>
    </row>
    <row r="13" spans="1:8" ht="57" thickBot="1" x14ac:dyDescent="0.35">
      <c r="C13" s="287"/>
      <c r="D13" s="274" t="s">
        <v>273</v>
      </c>
      <c r="E13" s="274" t="s">
        <v>272</v>
      </c>
      <c r="F13" s="274" t="s">
        <v>274</v>
      </c>
    </row>
    <row r="14" spans="1:8" ht="19.5" thickBot="1" x14ac:dyDescent="0.35">
      <c r="A14" s="288" t="s">
        <v>263</v>
      </c>
      <c r="B14" s="287"/>
      <c r="C14" s="287"/>
      <c r="D14" s="309">
        <v>200</v>
      </c>
      <c r="E14" s="309">
        <v>0</v>
      </c>
      <c r="F14" s="308">
        <f>SUM(D14:E14)</f>
        <v>200</v>
      </c>
    </row>
    <row r="15" spans="1:8" ht="19.5" thickBot="1" x14ac:dyDescent="0.35">
      <c r="A15" s="287"/>
      <c r="B15" s="287"/>
      <c r="C15" s="287"/>
      <c r="D15" s="287"/>
      <c r="E15" s="287"/>
      <c r="F15" s="287"/>
    </row>
    <row r="16" spans="1:8" ht="19.5" thickBot="1" x14ac:dyDescent="0.35">
      <c r="A16" s="289" t="s">
        <v>73</v>
      </c>
      <c r="B16" s="285"/>
      <c r="C16" s="290"/>
      <c r="D16" s="291"/>
      <c r="E16" s="292"/>
      <c r="F16" s="293"/>
      <c r="G16" s="304"/>
    </row>
    <row r="17" spans="1:7" ht="18.75" x14ac:dyDescent="0.3">
      <c r="A17" s="294"/>
      <c r="B17" s="286" t="s">
        <v>434</v>
      </c>
      <c r="C17" s="294" t="s">
        <v>275</v>
      </c>
      <c r="D17" s="295"/>
      <c r="E17" s="296"/>
      <c r="F17" s="296"/>
      <c r="G17" s="304"/>
    </row>
    <row r="18" spans="1:7" ht="18.75" x14ac:dyDescent="0.3">
      <c r="A18" s="93" t="s">
        <v>264</v>
      </c>
      <c r="B18" s="409">
        <v>3281</v>
      </c>
      <c r="C18" s="297" t="s">
        <v>254</v>
      </c>
      <c r="D18" s="298">
        <f>IF(D14&lt;200,16000,D14*(32+24+24))</f>
        <v>16000</v>
      </c>
      <c r="E18" s="298">
        <f>E$14*(128+96+96)</f>
        <v>0</v>
      </c>
      <c r="F18" s="298">
        <f t="shared" ref="F18:F20" si="0">SUM(D18:E18)</f>
        <v>16000</v>
      </c>
    </row>
    <row r="19" spans="1:7" ht="18.75" x14ac:dyDescent="0.3">
      <c r="A19" s="287"/>
      <c r="B19" s="409">
        <v>3282</v>
      </c>
      <c r="C19" s="297" t="s">
        <v>265</v>
      </c>
      <c r="D19" s="298">
        <f>IF(D14&lt;200,21000, D14*105)</f>
        <v>21000</v>
      </c>
      <c r="E19" s="298"/>
      <c r="F19" s="298">
        <f t="shared" si="0"/>
        <v>21000</v>
      </c>
    </row>
    <row r="20" spans="1:7" ht="16.5" customHeight="1" x14ac:dyDescent="0.3">
      <c r="A20" s="287"/>
      <c r="B20" s="409">
        <v>3283</v>
      </c>
      <c r="C20" s="297" t="s">
        <v>252</v>
      </c>
      <c r="D20" s="298">
        <f>IF(D14&lt;200,6600,D14*33)</f>
        <v>6600</v>
      </c>
      <c r="E20" s="298">
        <f>E$14*40</f>
        <v>0</v>
      </c>
      <c r="F20" s="298">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62" sqref="B162"/>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s>
  <sheetData>
    <row r="1" spans="1:6" ht="15.75" thickBot="1" x14ac:dyDescent="0.3"/>
    <row r="2" spans="1:6" ht="21" x14ac:dyDescent="0.35">
      <c r="A2" s="417" t="s">
        <v>65</v>
      </c>
      <c r="B2" s="418"/>
      <c r="C2" s="418"/>
      <c r="D2" s="418"/>
      <c r="E2" s="418"/>
      <c r="F2" s="419"/>
    </row>
    <row r="3" spans="1:6" ht="21.75" thickBot="1" x14ac:dyDescent="0.4">
      <c r="A3" s="414" t="str">
        <f>'1a.Budget Grant Calculation'!A2:G2</f>
        <v>NON_DEIS School Budget 2022/23</v>
      </c>
      <c r="B3" s="415"/>
      <c r="C3" s="415"/>
      <c r="D3" s="415"/>
      <c r="E3" s="415"/>
      <c r="F3" s="416"/>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3050</v>
      </c>
      <c r="B15" s="107" t="s">
        <v>313</v>
      </c>
      <c r="C15" s="85"/>
      <c r="D15" s="85"/>
      <c r="E15" s="128"/>
      <c r="F15" s="181">
        <f>'1a.Budget Grant Calculation'!G40</f>
        <v>126618</v>
      </c>
    </row>
    <row r="16" spans="1:6" x14ac:dyDescent="0.25">
      <c r="A16" s="114">
        <v>3100</v>
      </c>
      <c r="B16" s="108" t="s">
        <v>3</v>
      </c>
      <c r="C16" s="312" t="s">
        <v>340</v>
      </c>
      <c r="D16" s="126"/>
      <c r="E16" s="129"/>
      <c r="F16" s="181">
        <f>'1a.Budget Grant Calculation'!G44</f>
        <v>23275</v>
      </c>
    </row>
    <row r="17" spans="1:7" x14ac:dyDescent="0.25">
      <c r="A17" s="114">
        <v>3130</v>
      </c>
      <c r="B17" s="108" t="s">
        <v>4</v>
      </c>
      <c r="C17" s="85"/>
      <c r="D17" s="85"/>
      <c r="E17" s="128"/>
      <c r="F17" s="181">
        <f>'1a.Budget Grant Calculation'!G48</f>
        <v>19075</v>
      </c>
    </row>
    <row r="18" spans="1:7" x14ac:dyDescent="0.25">
      <c r="A18" s="118">
        <v>3140</v>
      </c>
      <c r="B18" s="112" t="s">
        <v>314</v>
      </c>
      <c r="C18" s="84"/>
      <c r="D18" s="84"/>
      <c r="E18" s="127"/>
      <c r="F18" s="372"/>
      <c r="G18" s="367"/>
    </row>
    <row r="19" spans="1:7" x14ac:dyDescent="0.25">
      <c r="A19" s="120">
        <v>3150</v>
      </c>
      <c r="B19" s="106" t="s">
        <v>261</v>
      </c>
      <c r="C19" s="84"/>
      <c r="D19" s="84"/>
      <c r="E19" s="127"/>
      <c r="F19" s="181">
        <f>'1a.Budget Grant Calculation'!G37</f>
        <v>13536</v>
      </c>
    </row>
    <row r="20" spans="1:7" x14ac:dyDescent="0.25">
      <c r="A20" s="120">
        <v>3160</v>
      </c>
      <c r="B20" s="106" t="s">
        <v>315</v>
      </c>
      <c r="C20" s="84"/>
      <c r="D20" s="84"/>
      <c r="E20" s="127"/>
      <c r="F20" s="372"/>
      <c r="G20" s="367"/>
    </row>
    <row r="21" spans="1:7" x14ac:dyDescent="0.25">
      <c r="A21" s="120">
        <v>3170</v>
      </c>
      <c r="B21" s="106" t="s">
        <v>74</v>
      </c>
      <c r="C21" s="84"/>
      <c r="D21" s="84"/>
      <c r="E21" s="127"/>
      <c r="F21" s="239"/>
      <c r="G21" s="367"/>
    </row>
    <row r="22" spans="1:7" x14ac:dyDescent="0.25">
      <c r="A22" s="120">
        <v>3190</v>
      </c>
      <c r="B22" s="106" t="s">
        <v>149</v>
      </c>
      <c r="C22" s="84"/>
      <c r="D22" s="84"/>
      <c r="E22" s="127"/>
      <c r="F22" s="182">
        <f>'1a.Budget Grant Calculation'!G58</f>
        <v>0</v>
      </c>
    </row>
    <row r="23" spans="1:7" x14ac:dyDescent="0.25">
      <c r="A23" s="120">
        <v>3200</v>
      </c>
      <c r="B23" s="106" t="s">
        <v>174</v>
      </c>
      <c r="C23" s="84"/>
      <c r="D23" s="84"/>
      <c r="E23" s="127"/>
      <c r="F23" s="182">
        <f>'1a.Budget Grant Calculation'!G52</f>
        <v>1520</v>
      </c>
    </row>
    <row r="24" spans="1:7" x14ac:dyDescent="0.25">
      <c r="A24" s="120">
        <v>3210</v>
      </c>
      <c r="B24" s="106" t="s">
        <v>175</v>
      </c>
      <c r="C24" s="84"/>
      <c r="D24" s="84"/>
      <c r="E24" s="127"/>
      <c r="F24" s="182">
        <f>'1a.Budget Grant Calculation'!G53</f>
        <v>3473</v>
      </c>
    </row>
    <row r="25" spans="1:7" x14ac:dyDescent="0.25">
      <c r="A25" s="120">
        <v>3220</v>
      </c>
      <c r="B25" s="106" t="s">
        <v>5</v>
      </c>
      <c r="C25" s="84"/>
      <c r="D25" s="84"/>
      <c r="E25" s="127"/>
      <c r="F25" s="181">
        <f>'1a.Budget Grant Calculation'!G54</f>
        <v>0</v>
      </c>
    </row>
    <row r="26" spans="1:7" x14ac:dyDescent="0.25">
      <c r="A26" s="120">
        <v>3230</v>
      </c>
      <c r="B26" s="106" t="s">
        <v>219</v>
      </c>
      <c r="C26" s="84"/>
      <c r="D26" s="84"/>
      <c r="E26" s="127"/>
      <c r="F26" s="240"/>
    </row>
    <row r="27" spans="1:7" x14ac:dyDescent="0.25">
      <c r="A27" s="120">
        <v>3240</v>
      </c>
      <c r="B27" s="106" t="s">
        <v>260</v>
      </c>
      <c r="C27" s="84"/>
      <c r="D27" s="84"/>
      <c r="E27" s="127"/>
      <c r="F27" s="181">
        <f>'1a.Budget Grant Calculation'!G57</f>
        <v>20874</v>
      </c>
    </row>
    <row r="28" spans="1:7" x14ac:dyDescent="0.25">
      <c r="A28" s="120">
        <v>3245</v>
      </c>
      <c r="B28" s="106" t="s">
        <v>150</v>
      </c>
      <c r="C28" s="84"/>
      <c r="D28" s="84"/>
      <c r="E28" s="127"/>
      <c r="F28" s="181">
        <f>'1a.Budget Grant Calculation'!G51</f>
        <v>26</v>
      </c>
    </row>
    <row r="29" spans="1:7" x14ac:dyDescent="0.25">
      <c r="A29" s="120">
        <v>3255</v>
      </c>
      <c r="B29" s="106" t="s">
        <v>259</v>
      </c>
      <c r="C29" s="84"/>
      <c r="D29" s="84"/>
      <c r="E29" s="127"/>
      <c r="F29" s="238">
        <v>0</v>
      </c>
    </row>
    <row r="30" spans="1:7" x14ac:dyDescent="0.25">
      <c r="A30" s="120">
        <v>3260</v>
      </c>
      <c r="B30" s="106" t="s">
        <v>258</v>
      </c>
      <c r="C30" s="84"/>
      <c r="D30" s="84"/>
      <c r="E30" s="127"/>
      <c r="F30" s="238"/>
    </row>
    <row r="31" spans="1:7" x14ac:dyDescent="0.25">
      <c r="A31" s="120">
        <v>3275</v>
      </c>
      <c r="B31" s="106" t="s">
        <v>257</v>
      </c>
      <c r="C31" s="84"/>
      <c r="D31" s="84"/>
      <c r="E31" s="127"/>
      <c r="F31" s="239">
        <v>0</v>
      </c>
    </row>
    <row r="32" spans="1:7" x14ac:dyDescent="0.25">
      <c r="A32" s="120">
        <v>3276</v>
      </c>
      <c r="B32" s="106" t="s">
        <v>256</v>
      </c>
      <c r="C32" s="84"/>
      <c r="D32" s="84"/>
      <c r="E32" s="127"/>
      <c r="F32" s="272"/>
    </row>
    <row r="33" spans="1:7" x14ac:dyDescent="0.25">
      <c r="A33" s="120">
        <v>3277</v>
      </c>
      <c r="B33" s="106" t="s">
        <v>365</v>
      </c>
      <c r="C33" s="84"/>
      <c r="D33" s="84"/>
      <c r="E33" s="127"/>
      <c r="F33" s="272"/>
    </row>
    <row r="34" spans="1:7" x14ac:dyDescent="0.25">
      <c r="A34" s="120">
        <v>3280</v>
      </c>
      <c r="B34" s="106" t="s">
        <v>255</v>
      </c>
      <c r="C34" s="84"/>
      <c r="D34" s="84"/>
      <c r="E34" s="127"/>
      <c r="F34" s="272"/>
    </row>
    <row r="35" spans="1:7" x14ac:dyDescent="0.25">
      <c r="A35" s="120">
        <v>3281</v>
      </c>
      <c r="B35" s="106" t="s">
        <v>254</v>
      </c>
      <c r="C35" s="84"/>
      <c r="D35" s="84"/>
      <c r="E35" s="127"/>
      <c r="F35" s="182">
        <f>'1b. Grants-Covid -19'!F18</f>
        <v>16000</v>
      </c>
    </row>
    <row r="36" spans="1:7" x14ac:dyDescent="0.25">
      <c r="A36" s="120">
        <v>3282</v>
      </c>
      <c r="B36" s="106" t="s">
        <v>253</v>
      </c>
      <c r="C36" s="84"/>
      <c r="D36" s="84"/>
      <c r="E36" s="127"/>
      <c r="F36" s="182">
        <f>'1b. Grants-Covid -19'!F19</f>
        <v>21000</v>
      </c>
    </row>
    <row r="37" spans="1:7" x14ac:dyDescent="0.25">
      <c r="A37" s="120">
        <v>3283</v>
      </c>
      <c r="B37" s="106" t="s">
        <v>252</v>
      </c>
      <c r="C37" s="84"/>
      <c r="D37" s="84"/>
      <c r="E37" s="127"/>
      <c r="F37" s="182">
        <f>'1b. Grants-Covid -19'!F20</f>
        <v>6600</v>
      </c>
    </row>
    <row r="38" spans="1:7" x14ac:dyDescent="0.25">
      <c r="A38" s="120">
        <v>3284</v>
      </c>
      <c r="B38" s="106" t="s">
        <v>251</v>
      </c>
      <c r="C38" s="84"/>
      <c r="D38" s="84"/>
      <c r="E38" s="127"/>
      <c r="F38" s="272"/>
    </row>
    <row r="39" spans="1:7" x14ac:dyDescent="0.25">
      <c r="A39" s="120">
        <v>3285</v>
      </c>
      <c r="B39" s="106" t="s">
        <v>250</v>
      </c>
      <c r="C39" s="84"/>
      <c r="D39" s="84"/>
      <c r="E39" s="127"/>
      <c r="F39" s="272"/>
    </row>
    <row r="40" spans="1:7" x14ac:dyDescent="0.25">
      <c r="A40" s="120">
        <v>3286</v>
      </c>
      <c r="B40" s="106" t="s">
        <v>249</v>
      </c>
      <c r="C40" s="84"/>
      <c r="D40" s="84"/>
      <c r="E40" s="127"/>
      <c r="F40" s="272"/>
    </row>
    <row r="41" spans="1:7" x14ac:dyDescent="0.25">
      <c r="A41" s="120">
        <v>3287</v>
      </c>
      <c r="B41" s="106" t="s">
        <v>248</v>
      </c>
      <c r="C41" s="84"/>
      <c r="D41" s="84"/>
      <c r="E41" s="127"/>
      <c r="F41" s="272"/>
    </row>
    <row r="42" spans="1:7" x14ac:dyDescent="0.25">
      <c r="A42" s="120">
        <v>3290</v>
      </c>
      <c r="B42" s="106" t="s">
        <v>316</v>
      </c>
      <c r="C42" s="84"/>
      <c r="D42" s="84"/>
      <c r="E42" s="127"/>
      <c r="F42" s="183">
        <f>'1a.Budget Grant Calculation'!G63</f>
        <v>0</v>
      </c>
    </row>
    <row r="43" spans="1:7" x14ac:dyDescent="0.25">
      <c r="A43" s="120">
        <v>3293</v>
      </c>
      <c r="B43" s="106" t="s">
        <v>317</v>
      </c>
      <c r="C43" s="84"/>
      <c r="D43" s="84"/>
      <c r="E43" s="127"/>
      <c r="F43" s="373"/>
      <c r="G43" s="367"/>
    </row>
    <row r="44" spans="1:7" ht="15.75" thickBot="1" x14ac:dyDescent="0.3">
      <c r="A44" s="120">
        <v>3294</v>
      </c>
      <c r="B44" s="106" t="s">
        <v>156</v>
      </c>
      <c r="C44" s="84"/>
      <c r="D44" s="84"/>
      <c r="E44" s="127"/>
      <c r="F44" s="239">
        <v>0</v>
      </c>
    </row>
    <row r="45" spans="1:7" ht="15.75" thickBot="1" x14ac:dyDescent="0.3">
      <c r="A45" s="125" t="s">
        <v>90</v>
      </c>
      <c r="B45" s="124"/>
      <c r="C45" s="121"/>
      <c r="D45" s="121"/>
      <c r="E45" s="122"/>
      <c r="F45" s="144">
        <f>SUM(F14:F44)</f>
        <v>430221</v>
      </c>
    </row>
    <row r="46" spans="1:7" x14ac:dyDescent="0.25">
      <c r="A46" s="120">
        <v>3295</v>
      </c>
      <c r="B46" s="106" t="s">
        <v>247</v>
      </c>
      <c r="C46" s="84"/>
      <c r="D46" s="84"/>
      <c r="E46" s="127"/>
      <c r="F46" s="265"/>
    </row>
    <row r="47" spans="1:7" x14ac:dyDescent="0.25">
      <c r="A47" s="120">
        <v>3296</v>
      </c>
      <c r="B47" s="106" t="s">
        <v>151</v>
      </c>
      <c r="C47" s="84"/>
      <c r="D47" s="84"/>
      <c r="E47" s="127"/>
      <c r="F47" s="251"/>
    </row>
    <row r="48" spans="1:7" x14ac:dyDescent="0.25">
      <c r="A48" s="120">
        <v>3297</v>
      </c>
      <c r="B48" s="106" t="s">
        <v>152</v>
      </c>
      <c r="C48" s="84"/>
      <c r="D48" s="84"/>
      <c r="E48" s="127"/>
      <c r="F48" s="251"/>
    </row>
    <row r="49" spans="1:6" x14ac:dyDescent="0.25">
      <c r="A49" s="120">
        <v>3298</v>
      </c>
      <c r="B49" s="106" t="s">
        <v>153</v>
      </c>
      <c r="C49" s="84"/>
      <c r="D49" s="84"/>
      <c r="E49" s="127"/>
      <c r="F49" s="251"/>
    </row>
    <row r="50" spans="1:6" x14ac:dyDescent="0.25">
      <c r="A50" s="120">
        <v>3299</v>
      </c>
      <c r="B50" s="106" t="s">
        <v>154</v>
      </c>
      <c r="C50" s="84"/>
      <c r="D50" s="84"/>
      <c r="E50" s="127"/>
      <c r="F50" s="251"/>
    </row>
    <row r="51" spans="1:6" x14ac:dyDescent="0.25">
      <c r="A51" s="252" t="s">
        <v>155</v>
      </c>
      <c r="B51" s="252"/>
      <c r="C51" s="252"/>
      <c r="D51" s="252"/>
      <c r="E51" s="253"/>
      <c r="F51" s="225">
        <f>SUM(F46:F50)</f>
        <v>0</v>
      </c>
    </row>
    <row r="52" spans="1:6" ht="15.75" thickBot="1" x14ac:dyDescent="0.3">
      <c r="A52" s="117"/>
      <c r="B52" s="80" t="s">
        <v>76</v>
      </c>
      <c r="D52" s="14"/>
      <c r="E52" s="14"/>
      <c r="F52" s="135"/>
    </row>
    <row r="53" spans="1:6" ht="15.75" thickBot="1" x14ac:dyDescent="0.3">
      <c r="A53" s="125" t="s">
        <v>95</v>
      </c>
      <c r="B53" s="124"/>
      <c r="C53" s="121"/>
      <c r="D53" s="121"/>
      <c r="E53" s="122"/>
      <c r="F53" s="144"/>
    </row>
    <row r="54" spans="1:6" x14ac:dyDescent="0.25">
      <c r="A54" s="114">
        <v>3300</v>
      </c>
      <c r="B54" s="108" t="s">
        <v>285</v>
      </c>
      <c r="C54" s="87"/>
      <c r="D54" s="85"/>
      <c r="E54" s="128"/>
      <c r="F54" s="134"/>
    </row>
    <row r="55" spans="1:6" x14ac:dyDescent="0.25">
      <c r="A55" s="114">
        <v>3310</v>
      </c>
      <c r="B55" s="112" t="s">
        <v>157</v>
      </c>
      <c r="C55" s="90"/>
      <c r="D55" s="84"/>
      <c r="E55" s="127"/>
      <c r="F55" s="136"/>
    </row>
    <row r="56" spans="1:6" x14ac:dyDescent="0.25">
      <c r="A56" s="114">
        <v>3330</v>
      </c>
      <c r="B56" s="108" t="s">
        <v>286</v>
      </c>
      <c r="C56" s="87"/>
      <c r="D56" s="85"/>
      <c r="E56" s="128"/>
      <c r="F56" s="134"/>
    </row>
    <row r="57" spans="1:6" x14ac:dyDescent="0.25">
      <c r="A57" s="114">
        <v>3335</v>
      </c>
      <c r="B57" s="109" t="s">
        <v>287</v>
      </c>
      <c r="C57" s="87"/>
      <c r="D57" s="85"/>
      <c r="E57" s="128"/>
      <c r="F57" s="136"/>
    </row>
    <row r="58" spans="1:6" x14ac:dyDescent="0.25">
      <c r="A58" s="114">
        <v>3350</v>
      </c>
      <c r="B58" s="110" t="s">
        <v>220</v>
      </c>
      <c r="C58" s="87"/>
      <c r="D58" s="85"/>
      <c r="E58" s="128"/>
      <c r="F58" s="134"/>
    </row>
    <row r="59" spans="1:6" x14ac:dyDescent="0.25">
      <c r="A59" s="114">
        <v>3370</v>
      </c>
      <c r="B59" s="110" t="s">
        <v>176</v>
      </c>
      <c r="C59" s="87"/>
      <c r="D59" s="85"/>
      <c r="E59" s="128"/>
      <c r="F59" s="136"/>
    </row>
    <row r="60" spans="1:6" x14ac:dyDescent="0.25">
      <c r="A60" s="114">
        <v>3375</v>
      </c>
      <c r="B60" s="109" t="s">
        <v>78</v>
      </c>
      <c r="C60" s="87"/>
      <c r="D60" s="85"/>
      <c r="E60" s="128"/>
      <c r="F60" s="134"/>
    </row>
    <row r="61" spans="1:6" x14ac:dyDescent="0.25">
      <c r="A61" s="114">
        <v>3390</v>
      </c>
      <c r="B61" s="110" t="s">
        <v>79</v>
      </c>
      <c r="C61" s="87"/>
      <c r="D61" s="85"/>
      <c r="E61" s="128"/>
      <c r="F61" s="136"/>
    </row>
    <row r="62" spans="1:6" x14ac:dyDescent="0.25">
      <c r="A62" s="114">
        <v>3395</v>
      </c>
      <c r="B62" s="110" t="s">
        <v>318</v>
      </c>
      <c r="C62" s="87"/>
      <c r="D62" s="85"/>
      <c r="E62" s="128"/>
      <c r="F62" s="136"/>
    </row>
    <row r="63" spans="1:6" x14ac:dyDescent="0.25">
      <c r="A63" s="114">
        <v>3410</v>
      </c>
      <c r="B63" s="108" t="s">
        <v>113</v>
      </c>
      <c r="C63" s="87"/>
      <c r="D63" s="85"/>
      <c r="E63" s="128"/>
      <c r="F63" s="134"/>
    </row>
    <row r="64" spans="1:6" x14ac:dyDescent="0.25">
      <c r="A64" s="114">
        <v>3420</v>
      </c>
      <c r="B64" s="108" t="s">
        <v>7</v>
      </c>
      <c r="C64" s="87"/>
      <c r="D64" s="85"/>
      <c r="E64" s="128"/>
      <c r="F64" s="136"/>
    </row>
    <row r="65" spans="1:6" x14ac:dyDescent="0.25">
      <c r="A65" s="114">
        <v>3430</v>
      </c>
      <c r="B65" s="108" t="s">
        <v>8</v>
      </c>
      <c r="C65" s="87"/>
      <c r="D65" s="85"/>
      <c r="E65" s="128"/>
      <c r="F65" s="134"/>
    </row>
    <row r="66" spans="1:6" x14ac:dyDescent="0.25">
      <c r="A66" s="114">
        <v>3440</v>
      </c>
      <c r="B66" s="108" t="s">
        <v>319</v>
      </c>
      <c r="C66" s="87"/>
      <c r="D66" s="85"/>
      <c r="E66" s="128"/>
      <c r="F66" s="136"/>
    </row>
    <row r="67" spans="1:6" x14ac:dyDescent="0.25">
      <c r="A67" s="114">
        <v>3450</v>
      </c>
      <c r="B67" s="108" t="s">
        <v>177</v>
      </c>
      <c r="C67" s="87"/>
      <c r="D67" s="85"/>
      <c r="E67" s="128"/>
      <c r="F67" s="134"/>
    </row>
    <row r="68" spans="1:6" x14ac:dyDescent="0.25">
      <c r="A68" s="114">
        <v>3460</v>
      </c>
      <c r="B68" s="108" t="s">
        <v>320</v>
      </c>
      <c r="C68" s="87"/>
      <c r="D68" s="85"/>
      <c r="E68" s="128"/>
      <c r="F68" s="136"/>
    </row>
    <row r="69" spans="1:6" x14ac:dyDescent="0.25">
      <c r="A69" s="114">
        <v>3490</v>
      </c>
      <c r="B69" s="108" t="s">
        <v>158</v>
      </c>
      <c r="C69" s="87"/>
      <c r="D69" s="85"/>
      <c r="E69" s="128"/>
      <c r="F69" s="136"/>
    </row>
    <row r="70" spans="1:6" x14ac:dyDescent="0.25">
      <c r="A70" s="114">
        <v>3495</v>
      </c>
      <c r="B70" s="109" t="s">
        <v>80</v>
      </c>
      <c r="C70" s="87"/>
      <c r="D70" s="87"/>
      <c r="E70" s="131"/>
      <c r="F70" s="134"/>
    </row>
    <row r="71" spans="1:6" x14ac:dyDescent="0.25">
      <c r="A71" s="114">
        <v>3500</v>
      </c>
      <c r="B71" s="110" t="s">
        <v>178</v>
      </c>
      <c r="C71" s="87"/>
      <c r="D71" s="87"/>
      <c r="E71" s="131"/>
      <c r="F71" s="136"/>
    </row>
    <row r="72" spans="1:6" x14ac:dyDescent="0.25">
      <c r="A72" s="114">
        <v>3510</v>
      </c>
      <c r="B72" s="110" t="s">
        <v>9</v>
      </c>
      <c r="C72" s="87"/>
      <c r="D72" s="85"/>
      <c r="E72" s="128"/>
      <c r="F72" s="134"/>
    </row>
    <row r="73" spans="1:6" x14ac:dyDescent="0.25">
      <c r="A73" s="114">
        <v>3520</v>
      </c>
      <c r="B73" s="110" t="s">
        <v>179</v>
      </c>
      <c r="C73" s="87"/>
      <c r="D73" s="85"/>
      <c r="E73" s="128"/>
      <c r="F73" s="136"/>
    </row>
    <row r="74" spans="1:6" x14ac:dyDescent="0.25">
      <c r="A74" s="114">
        <v>3530</v>
      </c>
      <c r="B74" s="110" t="s">
        <v>180</v>
      </c>
      <c r="C74" s="87"/>
      <c r="D74" s="85"/>
      <c r="E74" s="128"/>
      <c r="F74" s="134"/>
    </row>
    <row r="75" spans="1:6" x14ac:dyDescent="0.25">
      <c r="A75" s="114">
        <v>3535</v>
      </c>
      <c r="B75" s="109" t="s">
        <v>181</v>
      </c>
      <c r="C75" s="87"/>
      <c r="D75" s="85"/>
      <c r="E75" s="128"/>
      <c r="F75" s="136"/>
    </row>
    <row r="76" spans="1:6" x14ac:dyDescent="0.25">
      <c r="A76" s="114">
        <v>3550</v>
      </c>
      <c r="B76" s="108" t="s">
        <v>81</v>
      </c>
      <c r="C76" s="87"/>
      <c r="D76" s="85"/>
      <c r="E76" s="128"/>
      <c r="F76" s="134"/>
    </row>
    <row r="77" spans="1:6" x14ac:dyDescent="0.25">
      <c r="A77" s="114">
        <v>3570</v>
      </c>
      <c r="B77" s="111" t="s">
        <v>182</v>
      </c>
      <c r="C77" s="88"/>
      <c r="D77" s="89"/>
      <c r="E77" s="130"/>
      <c r="F77" s="136"/>
    </row>
    <row r="78" spans="1:6" x14ac:dyDescent="0.25">
      <c r="A78" s="114">
        <v>3574</v>
      </c>
      <c r="B78" s="110" t="s">
        <v>159</v>
      </c>
      <c r="C78" s="87"/>
      <c r="D78" s="85"/>
      <c r="E78" s="128"/>
      <c r="F78" s="134"/>
    </row>
    <row r="79" spans="1:6" x14ac:dyDescent="0.25">
      <c r="A79" s="114">
        <v>3575</v>
      </c>
      <c r="B79" s="109" t="s">
        <v>160</v>
      </c>
      <c r="C79" s="87"/>
      <c r="D79" s="85"/>
      <c r="E79" s="128"/>
      <c r="F79" s="136"/>
    </row>
    <row r="80" spans="1:6" ht="15.75" thickBot="1" x14ac:dyDescent="0.3">
      <c r="A80" s="255" t="s">
        <v>97</v>
      </c>
      <c r="B80" s="256"/>
      <c r="C80" s="257"/>
      <c r="D80" s="257"/>
      <c r="E80" s="258"/>
      <c r="F80" s="259">
        <f>SUM(F54:F79)</f>
        <v>0</v>
      </c>
    </row>
    <row r="81" spans="1:6" ht="15.75" thickBot="1" x14ac:dyDescent="0.3">
      <c r="A81" s="117"/>
      <c r="B81" s="80" t="s">
        <v>76</v>
      </c>
      <c r="D81" s="14"/>
      <c r="E81" s="14"/>
      <c r="F81" s="137"/>
    </row>
    <row r="82" spans="1:6" ht="15.75" thickBot="1" x14ac:dyDescent="0.3">
      <c r="A82" s="125" t="s">
        <v>10</v>
      </c>
      <c r="B82" s="124"/>
      <c r="C82" s="121"/>
      <c r="D82" s="121"/>
      <c r="E82" s="122"/>
      <c r="F82" s="144"/>
    </row>
    <row r="83" spans="1:6" x14ac:dyDescent="0.25">
      <c r="A83" s="120">
        <v>3650</v>
      </c>
      <c r="B83" s="106" t="s">
        <v>246</v>
      </c>
      <c r="C83" s="84"/>
      <c r="D83" s="84"/>
      <c r="E83" s="127"/>
      <c r="F83" s="139"/>
    </row>
    <row r="84" spans="1:6" x14ac:dyDescent="0.25">
      <c r="A84" s="120">
        <v>3700</v>
      </c>
      <c r="B84" s="106" t="s">
        <v>183</v>
      </c>
      <c r="C84" s="84"/>
      <c r="D84" s="84"/>
      <c r="E84" s="127"/>
      <c r="F84" s="140"/>
    </row>
    <row r="85" spans="1:6" x14ac:dyDescent="0.25">
      <c r="A85" s="120">
        <v>3770</v>
      </c>
      <c r="B85" s="106" t="s">
        <v>184</v>
      </c>
      <c r="C85" s="84"/>
      <c r="D85" s="84"/>
      <c r="E85" s="127"/>
      <c r="F85" s="139"/>
    </row>
    <row r="86" spans="1:6" x14ac:dyDescent="0.25">
      <c r="A86" s="120">
        <v>3800</v>
      </c>
      <c r="B86" s="106" t="s">
        <v>11</v>
      </c>
      <c r="C86" s="84"/>
      <c r="D86" s="84"/>
      <c r="E86" s="127"/>
      <c r="F86" s="140"/>
    </row>
    <row r="87" spans="1:6" x14ac:dyDescent="0.25">
      <c r="A87" s="120">
        <v>3850</v>
      </c>
      <c r="B87" s="106" t="s">
        <v>10</v>
      </c>
      <c r="C87" s="84"/>
      <c r="D87" s="84"/>
      <c r="E87" s="127"/>
      <c r="F87" s="140"/>
    </row>
    <row r="88" spans="1:6" x14ac:dyDescent="0.25">
      <c r="A88" s="120">
        <v>3851</v>
      </c>
      <c r="B88" s="106" t="s">
        <v>161</v>
      </c>
      <c r="C88" s="84"/>
      <c r="D88" s="84"/>
      <c r="E88" s="127"/>
      <c r="F88" s="139"/>
    </row>
    <row r="89" spans="1:6" x14ac:dyDescent="0.25">
      <c r="A89" s="120">
        <v>3852</v>
      </c>
      <c r="B89" s="106" t="s">
        <v>163</v>
      </c>
      <c r="C89" s="84"/>
      <c r="D89" s="84"/>
      <c r="E89" s="127"/>
      <c r="F89" s="140"/>
    </row>
    <row r="90" spans="1:6" x14ac:dyDescent="0.25">
      <c r="A90" s="120">
        <v>3853</v>
      </c>
      <c r="B90" s="106" t="s">
        <v>162</v>
      </c>
      <c r="C90" s="84"/>
      <c r="D90" s="84"/>
      <c r="E90" s="127"/>
      <c r="F90" s="139"/>
    </row>
    <row r="91" spans="1:6" ht="15.75" thickBot="1" x14ac:dyDescent="0.3">
      <c r="A91" s="255" t="s">
        <v>98</v>
      </c>
      <c r="B91" s="256"/>
      <c r="C91" s="257"/>
      <c r="D91" s="257"/>
      <c r="E91" s="258"/>
      <c r="F91" s="259">
        <f>SUM(F83:F90)</f>
        <v>0</v>
      </c>
    </row>
    <row r="92" spans="1:6" ht="15.75" thickBot="1" x14ac:dyDescent="0.3">
      <c r="A92" s="117"/>
      <c r="B92" s="80" t="s">
        <v>76</v>
      </c>
      <c r="D92" s="14"/>
      <c r="E92" s="14"/>
      <c r="F92" s="135"/>
    </row>
    <row r="93" spans="1:6" ht="15.75" thickBot="1" x14ac:dyDescent="0.3">
      <c r="A93" s="125"/>
      <c r="B93" s="124" t="s">
        <v>12</v>
      </c>
      <c r="C93" s="121"/>
      <c r="D93" s="121"/>
      <c r="E93" s="122"/>
      <c r="F93" s="144">
        <f>F91+F80+F51+F45</f>
        <v>430221</v>
      </c>
    </row>
    <row r="94" spans="1:6" x14ac:dyDescent="0.25">
      <c r="A94" s="169"/>
      <c r="B94" s="156"/>
      <c r="C94" s="156"/>
      <c r="D94" s="156"/>
      <c r="E94" s="155"/>
      <c r="F94" s="170"/>
    </row>
    <row r="95" spans="1:6" ht="15.75" thickBot="1" x14ac:dyDescent="0.3">
      <c r="A95" s="157"/>
      <c r="B95" s="158" t="s">
        <v>76</v>
      </c>
      <c r="C95" s="159"/>
      <c r="D95" s="160"/>
      <c r="E95" s="160"/>
      <c r="F95" s="161"/>
    </row>
    <row r="96" spans="1:6" ht="19.5" thickBot="1" x14ac:dyDescent="0.35">
      <c r="A96" s="164"/>
      <c r="B96" s="172" t="s">
        <v>13</v>
      </c>
      <c r="C96" s="85"/>
      <c r="D96" s="128"/>
      <c r="E96" s="128"/>
      <c r="F96" s="162"/>
    </row>
    <row r="97" spans="1:7" ht="15.75" thickBot="1" x14ac:dyDescent="0.3">
      <c r="A97" s="117"/>
      <c r="B97" s="88"/>
      <c r="C97" s="89"/>
      <c r="D97" s="130"/>
      <c r="E97" s="130"/>
      <c r="F97" s="163"/>
    </row>
    <row r="98" spans="1:7" ht="15.75" thickBot="1" x14ac:dyDescent="0.3">
      <c r="A98" s="173" t="s">
        <v>99</v>
      </c>
      <c r="B98" s="174"/>
      <c r="C98" s="174"/>
      <c r="D98" s="174"/>
      <c r="E98" s="174"/>
      <c r="F98" s="175"/>
    </row>
    <row r="99" spans="1:7" x14ac:dyDescent="0.25">
      <c r="A99" s="120">
        <v>4110</v>
      </c>
      <c r="B99" s="106" t="s">
        <v>288</v>
      </c>
      <c r="C99" s="84"/>
      <c r="D99" s="84"/>
      <c r="E99" s="127"/>
      <c r="F99" s="136"/>
    </row>
    <row r="100" spans="1:7" x14ac:dyDescent="0.25">
      <c r="A100" s="120">
        <v>4111</v>
      </c>
      <c r="B100" s="106" t="s">
        <v>289</v>
      </c>
      <c r="C100" s="84"/>
      <c r="D100" s="84"/>
      <c r="E100" s="127"/>
      <c r="F100" s="136"/>
    </row>
    <row r="101" spans="1:7" x14ac:dyDescent="0.25">
      <c r="A101" s="120">
        <v>4112</v>
      </c>
      <c r="B101" s="106" t="s">
        <v>245</v>
      </c>
      <c r="C101" s="84"/>
      <c r="D101" s="84"/>
      <c r="E101" s="127"/>
      <c r="F101" s="136"/>
    </row>
    <row r="102" spans="1:7" x14ac:dyDescent="0.25">
      <c r="A102" s="120">
        <v>4150</v>
      </c>
      <c r="B102" s="106" t="s">
        <v>266</v>
      </c>
      <c r="C102" s="84"/>
      <c r="D102" s="84"/>
      <c r="E102" s="127"/>
      <c r="F102" s="313">
        <f>F27</f>
        <v>20874</v>
      </c>
    </row>
    <row r="103" spans="1:7" x14ac:dyDescent="0.25">
      <c r="A103" s="120">
        <v>4155</v>
      </c>
      <c r="B103" s="106" t="s">
        <v>231</v>
      </c>
      <c r="C103" s="84"/>
      <c r="D103" s="84"/>
      <c r="E103" s="127"/>
      <c r="F103" s="136">
        <f>F29</f>
        <v>0</v>
      </c>
      <c r="G103" s="367"/>
    </row>
    <row r="104" spans="1:7" x14ac:dyDescent="0.25">
      <c r="A104" s="120">
        <v>4170</v>
      </c>
      <c r="B104" s="375" t="s">
        <v>422</v>
      </c>
      <c r="C104" s="84"/>
      <c r="D104" s="84"/>
      <c r="E104" s="127"/>
      <c r="F104" s="136"/>
    </row>
    <row r="105" spans="1:7" x14ac:dyDescent="0.25">
      <c r="A105" s="120">
        <v>4180</v>
      </c>
      <c r="B105" s="106" t="s">
        <v>244</v>
      </c>
      <c r="C105" s="84"/>
      <c r="D105" s="84"/>
      <c r="E105" s="127"/>
      <c r="F105" s="136"/>
    </row>
    <row r="106" spans="1:7" x14ac:dyDescent="0.25">
      <c r="A106" s="120">
        <v>4181</v>
      </c>
      <c r="B106" s="106" t="s">
        <v>321</v>
      </c>
      <c r="C106" s="84"/>
      <c r="D106" s="84"/>
      <c r="E106" s="127"/>
      <c r="F106" s="136"/>
    </row>
    <row r="107" spans="1:7" x14ac:dyDescent="0.25">
      <c r="A107" s="120">
        <v>4190</v>
      </c>
      <c r="B107" s="106" t="s">
        <v>221</v>
      </c>
      <c r="C107" s="84"/>
      <c r="D107" s="84"/>
      <c r="E107" s="127"/>
      <c r="F107" s="136"/>
    </row>
    <row r="108" spans="1:7" x14ac:dyDescent="0.25">
      <c r="A108" s="120">
        <v>4196</v>
      </c>
      <c r="B108" s="106" t="s">
        <v>164</v>
      </c>
      <c r="C108" s="84"/>
      <c r="D108" s="84"/>
      <c r="E108" s="127"/>
      <c r="F108" s="332">
        <f>F44</f>
        <v>0</v>
      </c>
      <c r="G108" s="367"/>
    </row>
    <row r="109" spans="1:7" x14ac:dyDescent="0.25">
      <c r="A109" s="323">
        <v>4197</v>
      </c>
      <c r="B109" s="324" t="s">
        <v>243</v>
      </c>
      <c r="C109" s="325"/>
      <c r="D109" s="325"/>
      <c r="E109" s="329"/>
      <c r="F109" s="335">
        <f>F41</f>
        <v>0</v>
      </c>
    </row>
    <row r="110" spans="1:7" x14ac:dyDescent="0.25">
      <c r="A110" s="326">
        <v>4198</v>
      </c>
      <c r="B110" s="327" t="s">
        <v>322</v>
      </c>
      <c r="C110" s="328"/>
      <c r="D110" s="328"/>
      <c r="E110" s="330"/>
      <c r="F110" s="333"/>
    </row>
    <row r="111" spans="1:7" ht="15.75" thickBot="1" x14ac:dyDescent="0.3">
      <c r="A111" s="320">
        <v>4199</v>
      </c>
      <c r="B111" s="321" t="s">
        <v>323</v>
      </c>
      <c r="C111" s="322"/>
      <c r="D111" s="322"/>
      <c r="E111" s="331"/>
      <c r="F111" s="334"/>
    </row>
    <row r="112" spans="1:7" ht="15.75" thickBot="1" x14ac:dyDescent="0.3">
      <c r="A112" s="260" t="s">
        <v>111</v>
      </c>
      <c r="B112" s="261"/>
      <c r="C112" s="261"/>
      <c r="D112" s="261"/>
      <c r="E112" s="261"/>
      <c r="F112" s="250">
        <f>SUM(F99:F111)</f>
        <v>20874</v>
      </c>
    </row>
    <row r="113" spans="1:6" ht="15.75" thickBot="1" x14ac:dyDescent="0.3">
      <c r="A113" s="117"/>
      <c r="B113" s="80" t="s">
        <v>76</v>
      </c>
      <c r="D113" s="14"/>
      <c r="E113" s="14"/>
      <c r="F113" s="135"/>
    </row>
    <row r="114" spans="1:6" ht="15.75" thickBot="1" x14ac:dyDescent="0.3">
      <c r="A114" s="173" t="s">
        <v>100</v>
      </c>
      <c r="B114" s="174"/>
      <c r="C114" s="174"/>
      <c r="D114" s="174"/>
      <c r="E114" s="174"/>
      <c r="F114" s="175"/>
    </row>
    <row r="115" spans="1:6" x14ac:dyDescent="0.25">
      <c r="A115" s="120">
        <v>4310</v>
      </c>
      <c r="B115" s="106" t="s">
        <v>290</v>
      </c>
      <c r="C115" s="84"/>
      <c r="D115" s="84"/>
      <c r="E115" s="127"/>
      <c r="F115" s="141"/>
    </row>
    <row r="116" spans="1:6" x14ac:dyDescent="0.25">
      <c r="A116" s="120">
        <v>4330</v>
      </c>
      <c r="B116" s="106" t="s">
        <v>186</v>
      </c>
      <c r="C116" s="84"/>
      <c r="D116" s="84"/>
      <c r="E116" s="127"/>
      <c r="F116" s="142"/>
    </row>
    <row r="117" spans="1:6" x14ac:dyDescent="0.25">
      <c r="A117" s="120">
        <v>4350</v>
      </c>
      <c r="B117" s="106" t="s">
        <v>187</v>
      </c>
      <c r="C117" s="84"/>
      <c r="D117" s="84"/>
      <c r="E117" s="127"/>
      <c r="F117" s="141"/>
    </row>
    <row r="118" spans="1:6" x14ac:dyDescent="0.25">
      <c r="A118" s="120">
        <v>4370</v>
      </c>
      <c r="B118" s="106" t="s">
        <v>188</v>
      </c>
      <c r="C118" s="84"/>
      <c r="D118" s="84"/>
      <c r="E118" s="127"/>
      <c r="F118" s="142"/>
    </row>
    <row r="119" spans="1:6" x14ac:dyDescent="0.25">
      <c r="A119" s="120">
        <v>4390</v>
      </c>
      <c r="B119" s="106" t="s">
        <v>189</v>
      </c>
      <c r="C119" s="84"/>
      <c r="D119" s="84"/>
      <c r="E119" s="127"/>
      <c r="F119" s="141"/>
    </row>
    <row r="120" spans="1:6" x14ac:dyDescent="0.25">
      <c r="A120" s="120">
        <v>4410</v>
      </c>
      <c r="B120" s="106" t="s">
        <v>366</v>
      </c>
      <c r="C120" s="84"/>
      <c r="D120" s="84"/>
      <c r="E120" s="127"/>
      <c r="F120" s="142"/>
    </row>
    <row r="121" spans="1:6" x14ac:dyDescent="0.25">
      <c r="A121" s="120">
        <v>4420</v>
      </c>
      <c r="B121" s="106" t="s">
        <v>324</v>
      </c>
      <c r="C121" s="84"/>
      <c r="D121" s="84"/>
      <c r="E121" s="127"/>
      <c r="F121" s="142"/>
    </row>
    <row r="122" spans="1:6" x14ac:dyDescent="0.25">
      <c r="A122" s="120">
        <v>4430</v>
      </c>
      <c r="B122" s="106" t="s">
        <v>190</v>
      </c>
      <c r="C122" s="84"/>
      <c r="D122" s="84"/>
      <c r="E122" s="127"/>
      <c r="F122" s="141"/>
    </row>
    <row r="123" spans="1:6" x14ac:dyDescent="0.25">
      <c r="A123" s="120">
        <v>4450</v>
      </c>
      <c r="B123" s="106" t="s">
        <v>191</v>
      </c>
      <c r="C123" s="84"/>
      <c r="D123" s="84"/>
      <c r="E123" s="127"/>
      <c r="F123" s="142"/>
    </row>
    <row r="124" spans="1:6" x14ac:dyDescent="0.25">
      <c r="A124" s="120">
        <v>4470</v>
      </c>
      <c r="B124" s="106" t="s">
        <v>192</v>
      </c>
      <c r="C124" s="84"/>
      <c r="D124" s="84"/>
      <c r="E124" s="127"/>
      <c r="F124" s="141"/>
    </row>
    <row r="125" spans="1:6" x14ac:dyDescent="0.25">
      <c r="A125" s="120">
        <v>4490</v>
      </c>
      <c r="B125" s="106" t="s">
        <v>193</v>
      </c>
      <c r="C125" s="84"/>
      <c r="D125" s="84"/>
      <c r="E125" s="127"/>
      <c r="F125" s="142"/>
    </row>
    <row r="126" spans="1:6" x14ac:dyDescent="0.25">
      <c r="A126" s="120">
        <v>4550</v>
      </c>
      <c r="B126" s="106" t="s">
        <v>194</v>
      </c>
      <c r="C126" s="84"/>
      <c r="D126" s="84"/>
      <c r="E126" s="127"/>
      <c r="F126" s="141"/>
    </row>
    <row r="127" spans="1:6" x14ac:dyDescent="0.25">
      <c r="A127" s="120">
        <v>4570</v>
      </c>
      <c r="B127" s="106" t="s">
        <v>195</v>
      </c>
      <c r="C127" s="84"/>
      <c r="D127" s="84"/>
      <c r="E127" s="127"/>
      <c r="F127" s="142"/>
    </row>
    <row r="128" spans="1:6" x14ac:dyDescent="0.25">
      <c r="A128" s="120">
        <v>4590</v>
      </c>
      <c r="B128" s="106" t="s">
        <v>222</v>
      </c>
      <c r="C128" s="84"/>
      <c r="D128" s="84"/>
      <c r="E128" s="127"/>
      <c r="F128" s="141"/>
    </row>
    <row r="129" spans="1:7" x14ac:dyDescent="0.25">
      <c r="A129" s="120">
        <v>4610</v>
      </c>
      <c r="B129" s="106" t="s">
        <v>196</v>
      </c>
      <c r="C129" s="84"/>
      <c r="D129" s="84"/>
      <c r="E129" s="127"/>
      <c r="F129" s="142"/>
    </row>
    <row r="130" spans="1:7" x14ac:dyDescent="0.25">
      <c r="A130" s="120">
        <v>4620</v>
      </c>
      <c r="B130" s="106" t="s">
        <v>197</v>
      </c>
      <c r="C130" s="84"/>
      <c r="D130" s="84"/>
      <c r="E130" s="127"/>
      <c r="F130" s="141"/>
    </row>
    <row r="131" spans="1:7" x14ac:dyDescent="0.25">
      <c r="A131" s="120">
        <v>4630</v>
      </c>
      <c r="B131" s="106" t="s">
        <v>291</v>
      </c>
      <c r="C131" s="84"/>
      <c r="D131" s="84"/>
      <c r="E131" s="127"/>
      <c r="F131" s="142"/>
    </row>
    <row r="132" spans="1:7" x14ac:dyDescent="0.25">
      <c r="A132" s="120">
        <v>4635</v>
      </c>
      <c r="B132" s="106" t="s">
        <v>325</v>
      </c>
      <c r="C132" s="84"/>
      <c r="D132" s="84"/>
      <c r="E132" s="127"/>
      <c r="F132" s="142"/>
    </row>
    <row r="133" spans="1:7" x14ac:dyDescent="0.25">
      <c r="A133" s="120">
        <v>4640</v>
      </c>
      <c r="B133" s="106" t="s">
        <v>198</v>
      </c>
      <c r="C133" s="84"/>
      <c r="D133" s="84"/>
      <c r="E133" s="127"/>
      <c r="F133" s="141"/>
    </row>
    <row r="134" spans="1:7" x14ac:dyDescent="0.25">
      <c r="A134" s="120">
        <v>4650</v>
      </c>
      <c r="B134" s="106" t="s">
        <v>199</v>
      </c>
      <c r="C134" s="84"/>
      <c r="D134" s="84"/>
      <c r="E134" s="127"/>
      <c r="F134" s="142"/>
    </row>
    <row r="135" spans="1:7" x14ac:dyDescent="0.25">
      <c r="A135" s="120">
        <v>4670</v>
      </c>
      <c r="B135" s="106" t="s">
        <v>292</v>
      </c>
      <c r="C135" s="84"/>
      <c r="D135" s="84"/>
      <c r="E135" s="127"/>
      <c r="F135" s="141"/>
    </row>
    <row r="136" spans="1:7" x14ac:dyDescent="0.25">
      <c r="A136" s="120">
        <v>4671</v>
      </c>
      <c r="B136" s="106" t="s">
        <v>223</v>
      </c>
      <c r="C136" s="84"/>
      <c r="D136" s="84"/>
      <c r="E136" s="127"/>
      <c r="F136" s="142"/>
    </row>
    <row r="137" spans="1:7" x14ac:dyDescent="0.25">
      <c r="A137" s="120">
        <v>4690</v>
      </c>
      <c r="B137" s="106" t="s">
        <v>293</v>
      </c>
      <c r="C137" s="84"/>
      <c r="D137" s="84"/>
      <c r="E137" s="127"/>
      <c r="F137" s="141"/>
    </row>
    <row r="138" spans="1:7" x14ac:dyDescent="0.25">
      <c r="A138" s="120">
        <v>4710</v>
      </c>
      <c r="B138" s="106" t="s">
        <v>200</v>
      </c>
      <c r="C138" s="84"/>
      <c r="D138" s="84"/>
      <c r="E138" s="127"/>
      <c r="F138" s="142"/>
    </row>
    <row r="139" spans="1:7" x14ac:dyDescent="0.25">
      <c r="A139" s="120">
        <v>4720</v>
      </c>
      <c r="B139" s="106" t="s">
        <v>201</v>
      </c>
      <c r="C139" s="84"/>
      <c r="D139" s="84"/>
      <c r="E139" s="127"/>
      <c r="F139" s="141"/>
    </row>
    <row r="140" spans="1:7" x14ac:dyDescent="0.25">
      <c r="A140" s="120">
        <v>4730</v>
      </c>
      <c r="B140" s="106" t="s">
        <v>294</v>
      </c>
      <c r="C140" s="84"/>
      <c r="D140" s="84"/>
      <c r="E140" s="127"/>
      <c r="F140" s="315">
        <f>F19</f>
        <v>13536</v>
      </c>
      <c r="G140" s="367"/>
    </row>
    <row r="141" spans="1:7" x14ac:dyDescent="0.25">
      <c r="A141" s="120">
        <v>4740</v>
      </c>
      <c r="B141" s="106" t="s">
        <v>202</v>
      </c>
      <c r="C141" s="84"/>
      <c r="D141" s="84"/>
      <c r="E141" s="127"/>
      <c r="F141" s="141"/>
    </row>
    <row r="142" spans="1:7" x14ac:dyDescent="0.25">
      <c r="A142" s="120">
        <v>4741</v>
      </c>
      <c r="B142" s="106" t="s">
        <v>326</v>
      </c>
      <c r="C142" s="84"/>
      <c r="D142" s="84"/>
      <c r="E142" s="127"/>
      <c r="F142" s="142"/>
    </row>
    <row r="143" spans="1:7" x14ac:dyDescent="0.25">
      <c r="A143" s="120">
        <v>4750</v>
      </c>
      <c r="B143" s="106" t="s">
        <v>203</v>
      </c>
      <c r="C143" s="84"/>
      <c r="D143" s="84"/>
      <c r="E143" s="127"/>
      <c r="F143" s="142"/>
    </row>
    <row r="144" spans="1:7" x14ac:dyDescent="0.25">
      <c r="A144" s="120">
        <v>4760</v>
      </c>
      <c r="B144" s="106" t="s">
        <v>204</v>
      </c>
      <c r="C144" s="84"/>
      <c r="D144" s="84"/>
      <c r="E144" s="127"/>
      <c r="F144" s="141"/>
    </row>
    <row r="145" spans="1:6" x14ac:dyDescent="0.25">
      <c r="A145" s="120">
        <v>4770</v>
      </c>
      <c r="B145" s="106" t="s">
        <v>205</v>
      </c>
      <c r="C145" s="84"/>
      <c r="D145" s="84"/>
      <c r="E145" s="127"/>
      <c r="F145" s="142"/>
    </row>
    <row r="146" spans="1:6" x14ac:dyDescent="0.25">
      <c r="A146" s="120">
        <v>4780</v>
      </c>
      <c r="B146" s="106" t="s">
        <v>206</v>
      </c>
      <c r="C146" s="84"/>
      <c r="D146" s="84"/>
      <c r="E146" s="127"/>
      <c r="F146" s="141"/>
    </row>
    <row r="147" spans="1:6" x14ac:dyDescent="0.25">
      <c r="A147" s="120">
        <v>4810</v>
      </c>
      <c r="B147" s="106" t="s">
        <v>207</v>
      </c>
      <c r="C147" s="84"/>
      <c r="D147" s="84"/>
      <c r="E147" s="127"/>
      <c r="F147" s="142"/>
    </row>
    <row r="148" spans="1:6" x14ac:dyDescent="0.25">
      <c r="A148" s="120">
        <v>4815</v>
      </c>
      <c r="B148" s="375" t="s">
        <v>441</v>
      </c>
      <c r="C148" s="84"/>
      <c r="D148" s="84"/>
      <c r="E148" s="127"/>
      <c r="F148" s="141"/>
    </row>
    <row r="149" spans="1:6" x14ac:dyDescent="0.25">
      <c r="A149" s="120">
        <v>4850</v>
      </c>
      <c r="B149" s="106" t="s">
        <v>208</v>
      </c>
      <c r="C149" s="84"/>
      <c r="D149" s="84"/>
      <c r="E149" s="127"/>
      <c r="F149" s="142"/>
    </row>
    <row r="150" spans="1:6" x14ac:dyDescent="0.25">
      <c r="A150" s="120">
        <v>4909</v>
      </c>
      <c r="B150" s="106" t="s">
        <v>364</v>
      </c>
      <c r="C150" s="84"/>
      <c r="D150" s="84"/>
      <c r="E150" s="127"/>
      <c r="F150" s="142"/>
    </row>
    <row r="151" spans="1:6" x14ac:dyDescent="0.25">
      <c r="A151" s="120">
        <v>4910</v>
      </c>
      <c r="B151" s="375" t="s">
        <v>442</v>
      </c>
      <c r="C151" s="84"/>
      <c r="D151" s="84"/>
      <c r="E151" s="127"/>
      <c r="F151" s="141"/>
    </row>
    <row r="152" spans="1:6" x14ac:dyDescent="0.25">
      <c r="A152" s="120">
        <v>4911</v>
      </c>
      <c r="B152" s="106" t="s">
        <v>224</v>
      </c>
      <c r="C152" s="84"/>
      <c r="D152" s="84"/>
      <c r="E152" s="127"/>
      <c r="F152" s="142"/>
    </row>
    <row r="153" spans="1:6" x14ac:dyDescent="0.25">
      <c r="A153" s="120">
        <v>4912</v>
      </c>
      <c r="B153" s="106" t="s">
        <v>327</v>
      </c>
      <c r="C153" s="84"/>
      <c r="D153" s="84"/>
      <c r="E153" s="127"/>
      <c r="F153" s="141"/>
    </row>
    <row r="154" spans="1:6" x14ac:dyDescent="0.25">
      <c r="A154" s="120">
        <v>4913</v>
      </c>
      <c r="B154" s="106" t="s">
        <v>225</v>
      </c>
      <c r="C154" s="84"/>
      <c r="D154" s="84"/>
      <c r="E154" s="127"/>
      <c r="F154" s="142"/>
    </row>
    <row r="155" spans="1:6" x14ac:dyDescent="0.25">
      <c r="A155" s="120">
        <v>4914</v>
      </c>
      <c r="B155" s="106" t="s">
        <v>328</v>
      </c>
      <c r="C155" s="84"/>
      <c r="D155" s="84"/>
      <c r="E155" s="127"/>
      <c r="F155" s="142"/>
    </row>
    <row r="156" spans="1:6" x14ac:dyDescent="0.25">
      <c r="A156" s="120">
        <v>4915</v>
      </c>
      <c r="B156" s="106" t="s">
        <v>329</v>
      </c>
      <c r="C156" s="84"/>
      <c r="D156" s="84"/>
      <c r="E156" s="127"/>
      <c r="F156" s="142"/>
    </row>
    <row r="157" spans="1:6" x14ac:dyDescent="0.25">
      <c r="A157" s="120">
        <v>4916</v>
      </c>
      <c r="B157" s="106" t="s">
        <v>210</v>
      </c>
      <c r="C157" s="84"/>
      <c r="D157" s="84"/>
      <c r="E157" s="127"/>
      <c r="F157" s="141"/>
    </row>
    <row r="158" spans="1:6" x14ac:dyDescent="0.25">
      <c r="A158" s="120">
        <v>4918</v>
      </c>
      <c r="B158" s="106" t="s">
        <v>166</v>
      </c>
      <c r="C158" s="84"/>
      <c r="D158" s="84"/>
      <c r="E158" s="127"/>
      <c r="F158" s="142"/>
    </row>
    <row r="159" spans="1:6" s="367" customFormat="1" x14ac:dyDescent="0.25">
      <c r="A159" s="374">
        <v>4919</v>
      </c>
      <c r="B159" s="375" t="s">
        <v>369</v>
      </c>
      <c r="C159" s="376"/>
      <c r="D159" s="376"/>
      <c r="E159" s="365"/>
      <c r="F159" s="366"/>
    </row>
    <row r="160" spans="1:6" x14ac:dyDescent="0.25">
      <c r="A160" s="374">
        <v>4922</v>
      </c>
      <c r="B160" s="375" t="s">
        <v>377</v>
      </c>
      <c r="C160" s="376"/>
      <c r="D160" s="376"/>
      <c r="E160" s="127"/>
      <c r="F160" s="141"/>
    </row>
    <row r="161" spans="1:6" x14ac:dyDescent="0.25">
      <c r="A161" s="374">
        <v>4923</v>
      </c>
      <c r="B161" s="375" t="s">
        <v>378</v>
      </c>
      <c r="C161" s="376"/>
      <c r="D161" s="376"/>
      <c r="E161" s="127"/>
      <c r="F161" s="142"/>
    </row>
    <row r="162" spans="1:6" x14ac:dyDescent="0.25">
      <c r="A162" s="374">
        <v>4924</v>
      </c>
      <c r="B162" s="375" t="s">
        <v>379</v>
      </c>
      <c r="C162" s="376"/>
      <c r="D162" s="376"/>
      <c r="E162" s="127"/>
      <c r="F162" s="141"/>
    </row>
    <row r="163" spans="1:6" x14ac:dyDescent="0.25">
      <c r="A163" s="374">
        <v>4925</v>
      </c>
      <c r="B163" s="375" t="s">
        <v>380</v>
      </c>
      <c r="C163" s="376"/>
      <c r="D163" s="376"/>
      <c r="E163" s="127"/>
      <c r="F163" s="142"/>
    </row>
    <row r="164" spans="1:6" x14ac:dyDescent="0.25">
      <c r="A164" s="120">
        <v>4928</v>
      </c>
      <c r="B164" s="106" t="s">
        <v>330</v>
      </c>
      <c r="C164" s="84"/>
      <c r="D164" s="84"/>
      <c r="E164" s="127"/>
      <c r="F164" s="142"/>
    </row>
    <row r="165" spans="1:6" ht="15.75" thickBot="1" x14ac:dyDescent="0.3">
      <c r="A165" s="260" t="s">
        <v>110</v>
      </c>
      <c r="B165" s="261"/>
      <c r="C165" s="261"/>
      <c r="D165" s="261"/>
      <c r="E165" s="261"/>
      <c r="F165" s="262">
        <f>SUM(F115:F164)</f>
        <v>13536</v>
      </c>
    </row>
    <row r="166" spans="1:6" ht="15.75" thickBot="1" x14ac:dyDescent="0.3">
      <c r="A166" s="117"/>
      <c r="B166" s="80" t="s">
        <v>76</v>
      </c>
      <c r="D166" s="14"/>
      <c r="E166" s="14"/>
      <c r="F166" s="137"/>
    </row>
    <row r="167" spans="1:6" ht="15.75" thickBot="1" x14ac:dyDescent="0.3">
      <c r="A167" s="173" t="s">
        <v>102</v>
      </c>
      <c r="B167" s="174"/>
      <c r="C167" s="174"/>
      <c r="D167" s="174"/>
      <c r="E167" s="174"/>
      <c r="F167" s="175"/>
    </row>
    <row r="168" spans="1:6" x14ac:dyDescent="0.25">
      <c r="A168" s="120">
        <v>5010</v>
      </c>
      <c r="B168" s="375" t="s">
        <v>381</v>
      </c>
      <c r="C168" s="376"/>
      <c r="D168" s="84"/>
      <c r="E168" s="127"/>
      <c r="F168" s="134"/>
    </row>
    <row r="169" spans="1:6" x14ac:dyDescent="0.25">
      <c r="A169" s="120">
        <v>5011</v>
      </c>
      <c r="B169" s="375" t="s">
        <v>242</v>
      </c>
      <c r="C169" s="376"/>
      <c r="D169" s="84"/>
      <c r="E169" s="127"/>
      <c r="F169" s="313">
        <f>F38</f>
        <v>0</v>
      </c>
    </row>
    <row r="170" spans="1:6" x14ac:dyDescent="0.25">
      <c r="A170" s="120">
        <v>5030</v>
      </c>
      <c r="B170" s="375" t="s">
        <v>331</v>
      </c>
      <c r="C170" s="376"/>
      <c r="D170" s="84"/>
      <c r="E170" s="127"/>
      <c r="F170" s="136"/>
    </row>
    <row r="171" spans="1:6" x14ac:dyDescent="0.25">
      <c r="A171" s="120">
        <v>5110</v>
      </c>
      <c r="B171" s="375" t="s">
        <v>382</v>
      </c>
      <c r="C171" s="376"/>
      <c r="D171" s="84"/>
      <c r="E171" s="127"/>
      <c r="F171" s="134"/>
    </row>
    <row r="172" spans="1:6" x14ac:dyDescent="0.25">
      <c r="A172" s="120">
        <v>5111</v>
      </c>
      <c r="B172" s="375" t="s">
        <v>241</v>
      </c>
      <c r="C172" s="376"/>
      <c r="D172" s="84"/>
      <c r="E172" s="127"/>
      <c r="F172" s="313">
        <f>F40</f>
        <v>0</v>
      </c>
    </row>
    <row r="173" spans="1:6" x14ac:dyDescent="0.25">
      <c r="A173" s="120">
        <v>5112</v>
      </c>
      <c r="B173" s="375" t="s">
        <v>332</v>
      </c>
      <c r="C173" s="376"/>
      <c r="D173" s="84"/>
      <c r="E173" s="127"/>
      <c r="F173" s="136"/>
    </row>
    <row r="174" spans="1:6" x14ac:dyDescent="0.25">
      <c r="A174" s="120">
        <v>5150</v>
      </c>
      <c r="B174" s="375" t="s">
        <v>333</v>
      </c>
      <c r="C174" s="376"/>
      <c r="D174" s="84"/>
      <c r="E174" s="127"/>
      <c r="F174" s="134"/>
    </row>
    <row r="175" spans="1:6" x14ac:dyDescent="0.25">
      <c r="A175" s="120">
        <v>5170</v>
      </c>
      <c r="B175" s="375" t="s">
        <v>383</v>
      </c>
      <c r="C175" s="376"/>
      <c r="D175" s="84"/>
      <c r="E175" s="127"/>
      <c r="F175" s="136"/>
    </row>
    <row r="176" spans="1:6" x14ac:dyDescent="0.25">
      <c r="A176" s="120">
        <v>5175</v>
      </c>
      <c r="B176" s="375" t="s">
        <v>334</v>
      </c>
      <c r="C176" s="376"/>
      <c r="D176" s="84"/>
      <c r="E176" s="127"/>
      <c r="F176" s="136"/>
    </row>
    <row r="177" spans="1:7" x14ac:dyDescent="0.25">
      <c r="A177" s="120">
        <v>5310</v>
      </c>
      <c r="B177" s="375" t="s">
        <v>384</v>
      </c>
      <c r="C177" s="376"/>
      <c r="D177" s="84"/>
      <c r="E177" s="127"/>
      <c r="F177" s="134"/>
    </row>
    <row r="178" spans="1:7" x14ac:dyDescent="0.25">
      <c r="A178" s="120">
        <v>5315</v>
      </c>
      <c r="B178" s="375" t="s">
        <v>226</v>
      </c>
      <c r="C178" s="376"/>
      <c r="D178" s="84"/>
      <c r="E178" s="127"/>
      <c r="F178" s="136">
        <f>F31</f>
        <v>0</v>
      </c>
      <c r="G178" s="367"/>
    </row>
    <row r="179" spans="1:7" x14ac:dyDescent="0.25">
      <c r="A179" s="120">
        <v>5316</v>
      </c>
      <c r="B179" s="375" t="s">
        <v>367</v>
      </c>
      <c r="C179" s="376"/>
      <c r="D179" s="84"/>
      <c r="E179" s="127"/>
      <c r="F179" s="313"/>
    </row>
    <row r="180" spans="1:7" x14ac:dyDescent="0.25">
      <c r="A180" s="120">
        <v>5350</v>
      </c>
      <c r="B180" s="375" t="s">
        <v>385</v>
      </c>
      <c r="C180" s="376"/>
      <c r="D180" s="84"/>
      <c r="E180" s="127"/>
      <c r="F180" s="134"/>
    </row>
    <row r="181" spans="1:7" x14ac:dyDescent="0.25">
      <c r="A181" s="120">
        <v>5400</v>
      </c>
      <c r="B181" s="375" t="s">
        <v>335</v>
      </c>
      <c r="C181" s="376"/>
      <c r="D181" s="84"/>
      <c r="E181" s="127"/>
      <c r="F181" s="136"/>
    </row>
    <row r="182" spans="1:7" x14ac:dyDescent="0.25">
      <c r="A182" s="120">
        <v>5450</v>
      </c>
      <c r="B182" s="375" t="s">
        <v>336</v>
      </c>
      <c r="C182" s="376"/>
      <c r="D182" s="84"/>
      <c r="E182" s="127"/>
      <c r="F182" s="134"/>
    </row>
    <row r="183" spans="1:7" x14ac:dyDescent="0.25">
      <c r="A183" s="120">
        <v>5510</v>
      </c>
      <c r="B183" s="375" t="s">
        <v>295</v>
      </c>
      <c r="C183" s="376"/>
      <c r="D183" s="84"/>
      <c r="E183" s="127"/>
      <c r="F183" s="136"/>
    </row>
    <row r="184" spans="1:7" x14ac:dyDescent="0.25">
      <c r="A184" s="120">
        <v>5550</v>
      </c>
      <c r="B184" s="375" t="s">
        <v>296</v>
      </c>
      <c r="C184" s="376"/>
      <c r="D184" s="84"/>
      <c r="E184" s="127"/>
      <c r="F184" s="134"/>
    </row>
    <row r="185" spans="1:7" x14ac:dyDescent="0.25">
      <c r="A185" s="120">
        <v>5551</v>
      </c>
      <c r="B185" s="375" t="s">
        <v>240</v>
      </c>
      <c r="C185" s="376"/>
      <c r="D185" s="84"/>
      <c r="E185" s="127"/>
      <c r="F185" s="136">
        <f>F32</f>
        <v>0</v>
      </c>
      <c r="G185" s="367"/>
    </row>
    <row r="186" spans="1:7" x14ac:dyDescent="0.25">
      <c r="A186" s="120">
        <v>5552</v>
      </c>
      <c r="B186" s="375" t="s">
        <v>239</v>
      </c>
      <c r="C186" s="376"/>
      <c r="D186" s="84"/>
      <c r="E186" s="127"/>
      <c r="F186" s="136"/>
    </row>
    <row r="187" spans="1:7" x14ac:dyDescent="0.25">
      <c r="A187" s="120">
        <v>5610</v>
      </c>
      <c r="B187" s="375" t="s">
        <v>386</v>
      </c>
      <c r="C187" s="376"/>
      <c r="D187" s="84"/>
      <c r="E187" s="127"/>
      <c r="F187" s="134"/>
    </row>
    <row r="188" spans="1:7" x14ac:dyDescent="0.25">
      <c r="A188" s="120">
        <v>5611</v>
      </c>
      <c r="B188" s="375" t="s">
        <v>338</v>
      </c>
      <c r="C188" s="376"/>
      <c r="D188" s="84"/>
      <c r="E188" s="127"/>
      <c r="F188" s="136"/>
    </row>
    <row r="189" spans="1:7" x14ac:dyDescent="0.25">
      <c r="A189" s="120">
        <v>5700</v>
      </c>
      <c r="B189" s="375" t="s">
        <v>387</v>
      </c>
      <c r="C189" s="376"/>
      <c r="D189" s="84"/>
      <c r="E189" s="127"/>
      <c r="F189" s="136"/>
    </row>
    <row r="190" spans="1:7" x14ac:dyDescent="0.25">
      <c r="A190" s="120">
        <v>5800</v>
      </c>
      <c r="B190" s="375" t="s">
        <v>227</v>
      </c>
      <c r="C190" s="376"/>
      <c r="D190" s="84"/>
      <c r="E190" s="127"/>
      <c r="F190" s="134"/>
    </row>
    <row r="191" spans="1:7" x14ac:dyDescent="0.25">
      <c r="A191" s="120">
        <v>5801</v>
      </c>
      <c r="B191" s="375" t="s">
        <v>238</v>
      </c>
      <c r="C191" s="376"/>
      <c r="D191" s="84"/>
      <c r="E191" s="127"/>
      <c r="F191" s="314">
        <f>F34</f>
        <v>0</v>
      </c>
    </row>
    <row r="192" spans="1:7" x14ac:dyDescent="0.25">
      <c r="A192" s="120">
        <v>5802</v>
      </c>
      <c r="B192" s="375" t="s">
        <v>237</v>
      </c>
      <c r="C192" s="376"/>
      <c r="D192" s="84"/>
      <c r="E192" s="127"/>
      <c r="F192" s="314">
        <f t="shared" ref="F192:F194" si="0">F35</f>
        <v>16000</v>
      </c>
    </row>
    <row r="193" spans="1:6" x14ac:dyDescent="0.25">
      <c r="A193" s="120">
        <v>5803</v>
      </c>
      <c r="B193" s="375" t="s">
        <v>236</v>
      </c>
      <c r="C193" s="376"/>
      <c r="D193" s="84"/>
      <c r="E193" s="127"/>
      <c r="F193" s="314">
        <f t="shared" si="0"/>
        <v>21000</v>
      </c>
    </row>
    <row r="194" spans="1:6" x14ac:dyDescent="0.25">
      <c r="A194" s="120">
        <v>5804</v>
      </c>
      <c r="B194" s="375" t="s">
        <v>235</v>
      </c>
      <c r="C194" s="376"/>
      <c r="D194" s="84"/>
      <c r="E194" s="127"/>
      <c r="F194" s="314">
        <f t="shared" si="0"/>
        <v>6600</v>
      </c>
    </row>
    <row r="195" spans="1:6" ht="15.75" thickBot="1" x14ac:dyDescent="0.3">
      <c r="A195" s="120">
        <v>5805</v>
      </c>
      <c r="B195" s="375" t="s">
        <v>234</v>
      </c>
      <c r="C195" s="376"/>
      <c r="D195" s="84"/>
      <c r="E195" s="127"/>
      <c r="F195" s="134"/>
    </row>
    <row r="196" spans="1:6" ht="15.75" thickBot="1" x14ac:dyDescent="0.3">
      <c r="A196" s="173" t="s">
        <v>109</v>
      </c>
      <c r="B196" s="174"/>
      <c r="C196" s="174"/>
      <c r="D196" s="174"/>
      <c r="E196" s="174"/>
      <c r="F196" s="250">
        <f>SUM(F168:F195)</f>
        <v>43600</v>
      </c>
    </row>
    <row r="197" spans="1:6" ht="15.75" thickBot="1" x14ac:dyDescent="0.3">
      <c r="A197" s="117"/>
      <c r="B197" s="80" t="s">
        <v>76</v>
      </c>
      <c r="D197" s="14"/>
      <c r="E197" s="14"/>
      <c r="F197" s="138"/>
    </row>
    <row r="198" spans="1:6" ht="15.75" thickBot="1" x14ac:dyDescent="0.3">
      <c r="A198" s="173" t="s">
        <v>103</v>
      </c>
      <c r="B198" s="174"/>
      <c r="C198" s="174"/>
      <c r="D198" s="174"/>
      <c r="E198" s="174"/>
      <c r="F198" s="175"/>
    </row>
    <row r="199" spans="1:6" x14ac:dyDescent="0.25">
      <c r="A199" s="120">
        <v>6010</v>
      </c>
      <c r="B199" s="375" t="s">
        <v>28</v>
      </c>
      <c r="C199" s="84"/>
      <c r="D199" s="84"/>
      <c r="E199" s="127"/>
      <c r="F199" s="133"/>
    </row>
    <row r="200" spans="1:6" x14ac:dyDescent="0.25">
      <c r="A200" s="120">
        <v>6011</v>
      </c>
      <c r="B200" s="375" t="s">
        <v>297</v>
      </c>
      <c r="C200" s="84"/>
      <c r="D200" s="84"/>
      <c r="E200" s="127"/>
      <c r="F200" s="316">
        <f>F39</f>
        <v>0</v>
      </c>
    </row>
    <row r="201" spans="1:6" x14ac:dyDescent="0.25">
      <c r="A201" s="120">
        <v>6050</v>
      </c>
      <c r="B201" s="375" t="s">
        <v>388</v>
      </c>
      <c r="C201" s="84"/>
      <c r="D201" s="84"/>
      <c r="E201" s="127"/>
      <c r="F201" s="143"/>
    </row>
    <row r="202" spans="1:6" x14ac:dyDescent="0.25">
      <c r="A202" s="120">
        <v>6100</v>
      </c>
      <c r="B202" s="375" t="s">
        <v>370</v>
      </c>
      <c r="C202" s="84"/>
      <c r="D202" s="84"/>
      <c r="E202" s="127"/>
      <c r="F202" s="133"/>
    </row>
    <row r="203" spans="1:6" x14ac:dyDescent="0.25">
      <c r="A203" s="120">
        <v>6150</v>
      </c>
      <c r="B203" s="375" t="s">
        <v>389</v>
      </c>
      <c r="C203" s="84"/>
      <c r="D203" s="84"/>
      <c r="E203" s="127"/>
      <c r="F203" s="143"/>
    </row>
    <row r="204" spans="1:6" x14ac:dyDescent="0.25">
      <c r="A204" s="120">
        <v>6210</v>
      </c>
      <c r="B204" s="375" t="s">
        <v>213</v>
      </c>
      <c r="C204" s="84"/>
      <c r="D204" s="84"/>
      <c r="E204" s="127"/>
      <c r="F204" s="133"/>
    </row>
    <row r="205" spans="1:6" x14ac:dyDescent="0.25">
      <c r="A205" s="120">
        <v>6250</v>
      </c>
      <c r="B205" s="375" t="s">
        <v>214</v>
      </c>
      <c r="C205" s="84"/>
      <c r="D205" s="84"/>
      <c r="E205" s="127"/>
      <c r="F205" s="143"/>
    </row>
    <row r="206" spans="1:6" x14ac:dyDescent="0.25">
      <c r="A206" s="120">
        <v>6300</v>
      </c>
      <c r="B206" s="375" t="s">
        <v>215</v>
      </c>
      <c r="C206" s="84"/>
      <c r="D206" s="84"/>
      <c r="E206" s="127"/>
      <c r="F206" s="133"/>
    </row>
    <row r="207" spans="1:6" x14ac:dyDescent="0.25">
      <c r="A207" s="120">
        <v>6305</v>
      </c>
      <c r="B207" s="375" t="s">
        <v>83</v>
      </c>
      <c r="C207" s="84"/>
      <c r="D207" s="84"/>
      <c r="E207" s="127"/>
      <c r="F207" s="143"/>
    </row>
    <row r="208" spans="1:6" x14ac:dyDescent="0.25">
      <c r="A208" s="120">
        <v>6350</v>
      </c>
      <c r="B208" s="375" t="s">
        <v>228</v>
      </c>
      <c r="C208" s="84"/>
      <c r="D208" s="84"/>
      <c r="E208" s="127"/>
      <c r="F208" s="133"/>
    </row>
    <row r="209" spans="1:6" x14ac:dyDescent="0.25">
      <c r="A209" s="120">
        <v>6355</v>
      </c>
      <c r="B209" s="375" t="s">
        <v>339</v>
      </c>
      <c r="C209" s="84"/>
      <c r="D209" s="84"/>
      <c r="E209" s="127"/>
      <c r="F209" s="143"/>
    </row>
    <row r="210" spans="1:6" x14ac:dyDescent="0.25">
      <c r="A210" s="120">
        <v>6400</v>
      </c>
      <c r="B210" s="375" t="s">
        <v>390</v>
      </c>
      <c r="C210" s="84"/>
      <c r="D210" s="84"/>
      <c r="E210" s="127"/>
      <c r="F210" s="133"/>
    </row>
    <row r="211" spans="1:6" x14ac:dyDescent="0.25">
      <c r="A211" s="120">
        <v>6450</v>
      </c>
      <c r="B211" s="375" t="s">
        <v>391</v>
      </c>
      <c r="C211" s="84"/>
      <c r="D211" s="84"/>
      <c r="E211" s="127"/>
      <c r="F211" s="143"/>
    </row>
    <row r="212" spans="1:6" x14ac:dyDescent="0.25">
      <c r="A212" s="120">
        <v>6500</v>
      </c>
      <c r="B212" s="375" t="s">
        <v>392</v>
      </c>
      <c r="C212" s="84"/>
      <c r="D212" s="84"/>
      <c r="E212" s="127"/>
      <c r="F212" s="133"/>
    </row>
    <row r="213" spans="1:6" x14ac:dyDescent="0.25">
      <c r="A213" s="120">
        <v>6600</v>
      </c>
      <c r="B213" s="375" t="s">
        <v>33</v>
      </c>
      <c r="C213" s="84"/>
      <c r="D213" s="84"/>
      <c r="E213" s="127"/>
      <c r="F213" s="143"/>
    </row>
    <row r="214" spans="1:6" x14ac:dyDescent="0.25">
      <c r="A214" s="120">
        <v>6650</v>
      </c>
      <c r="B214" s="375" t="s">
        <v>171</v>
      </c>
      <c r="C214" s="84"/>
      <c r="D214" s="84"/>
      <c r="E214" s="127"/>
      <c r="F214" s="133"/>
    </row>
    <row r="215" spans="1:6" x14ac:dyDescent="0.25">
      <c r="A215" s="120">
        <v>6700</v>
      </c>
      <c r="B215" s="375" t="s">
        <v>104</v>
      </c>
      <c r="C215" s="84"/>
      <c r="D215" s="84"/>
      <c r="E215" s="127"/>
      <c r="F215" s="143"/>
    </row>
    <row r="216" spans="1:6" x14ac:dyDescent="0.25">
      <c r="A216" s="120">
        <v>6730</v>
      </c>
      <c r="B216" s="375" t="s">
        <v>393</v>
      </c>
      <c r="C216" s="84"/>
      <c r="D216" s="84"/>
      <c r="E216" s="127"/>
      <c r="F216" s="133"/>
    </row>
    <row r="217" spans="1:6" x14ac:dyDescent="0.25">
      <c r="A217" s="120">
        <v>6731</v>
      </c>
      <c r="B217" s="375" t="s">
        <v>394</v>
      </c>
      <c r="C217" s="84"/>
      <c r="D217" s="84"/>
      <c r="E217" s="127"/>
      <c r="F217" s="143"/>
    </row>
    <row r="218" spans="1:6" x14ac:dyDescent="0.25">
      <c r="A218" s="120">
        <v>6750</v>
      </c>
      <c r="B218" s="375" t="s">
        <v>229</v>
      </c>
      <c r="C218" s="84"/>
      <c r="D218" s="84"/>
      <c r="E218" s="127"/>
      <c r="F218" s="133"/>
    </row>
    <row r="219" spans="1:6" x14ac:dyDescent="0.25">
      <c r="A219" s="120">
        <v>6755</v>
      </c>
      <c r="B219" s="375" t="s">
        <v>395</v>
      </c>
      <c r="C219" s="84"/>
      <c r="D219" s="84"/>
      <c r="E219" s="127"/>
      <c r="F219" s="143"/>
    </row>
    <row r="220" spans="1:6" x14ac:dyDescent="0.25">
      <c r="A220" s="120">
        <v>6780</v>
      </c>
      <c r="B220" s="375" t="s">
        <v>34</v>
      </c>
      <c r="C220" s="84"/>
      <c r="D220" s="84"/>
      <c r="E220" s="127"/>
      <c r="F220" s="133"/>
    </row>
    <row r="221" spans="1:6" x14ac:dyDescent="0.25">
      <c r="A221" s="120">
        <v>6800</v>
      </c>
      <c r="B221" s="375" t="s">
        <v>216</v>
      </c>
      <c r="C221" s="84"/>
      <c r="D221" s="84"/>
      <c r="E221" s="127"/>
      <c r="F221" s="143"/>
    </row>
    <row r="222" spans="1:6" x14ac:dyDescent="0.25">
      <c r="A222" s="120">
        <v>6830</v>
      </c>
      <c r="B222" s="375" t="s">
        <v>217</v>
      </c>
      <c r="C222" s="84"/>
      <c r="D222" s="84"/>
      <c r="E222" s="127"/>
      <c r="F222" s="133"/>
    </row>
    <row r="223" spans="1:6" ht="15.75" thickBot="1" x14ac:dyDescent="0.3">
      <c r="A223" s="120">
        <v>6900</v>
      </c>
      <c r="B223" s="375" t="s">
        <v>396</v>
      </c>
      <c r="C223" s="84"/>
      <c r="D223" s="84"/>
      <c r="E223" s="127"/>
      <c r="F223" s="133"/>
    </row>
    <row r="224" spans="1:6" ht="15.75" thickBot="1" x14ac:dyDescent="0.3">
      <c r="A224" s="173" t="s">
        <v>108</v>
      </c>
      <c r="B224" s="174"/>
      <c r="C224" s="174"/>
      <c r="D224" s="174"/>
      <c r="E224" s="174"/>
      <c r="F224" s="250">
        <f>SUM(F199:F223)</f>
        <v>0</v>
      </c>
    </row>
    <row r="225" spans="1:6" ht="15.75" thickBot="1" x14ac:dyDescent="0.3">
      <c r="A225" s="117"/>
      <c r="B225" s="80" t="s">
        <v>76</v>
      </c>
      <c r="C225" s="1"/>
      <c r="D225" s="1"/>
      <c r="E225" s="1"/>
      <c r="F225" s="137"/>
    </row>
    <row r="226" spans="1:6" ht="15.75" thickBot="1" x14ac:dyDescent="0.3">
      <c r="A226" s="173" t="s">
        <v>106</v>
      </c>
      <c r="B226" s="174"/>
      <c r="C226" s="174"/>
      <c r="D226" s="174"/>
      <c r="E226" s="174"/>
      <c r="F226" s="175"/>
    </row>
    <row r="227" spans="1:6" x14ac:dyDescent="0.25">
      <c r="A227" s="120">
        <v>7300</v>
      </c>
      <c r="B227" s="375" t="s">
        <v>218</v>
      </c>
      <c r="C227" s="84"/>
      <c r="D227" s="84"/>
      <c r="E227" s="127"/>
      <c r="F227" s="133"/>
    </row>
    <row r="228" spans="1:6" x14ac:dyDescent="0.25">
      <c r="A228" s="120">
        <v>7320</v>
      </c>
      <c r="B228" s="375" t="s">
        <v>397</v>
      </c>
      <c r="C228" s="84"/>
      <c r="D228" s="84"/>
      <c r="E228" s="127"/>
      <c r="F228" s="143"/>
    </row>
    <row r="229" spans="1:6" x14ac:dyDescent="0.25">
      <c r="A229" s="120">
        <v>7400</v>
      </c>
      <c r="B229" s="375" t="s">
        <v>371</v>
      </c>
      <c r="C229" s="84"/>
      <c r="D229" s="84"/>
      <c r="E229" s="127"/>
      <c r="F229" s="143"/>
    </row>
    <row r="230" spans="1:6" x14ac:dyDescent="0.25">
      <c r="A230" s="120">
        <v>7450</v>
      </c>
      <c r="B230" s="375" t="s">
        <v>398</v>
      </c>
      <c r="C230" s="84"/>
      <c r="D230" s="84"/>
      <c r="E230" s="127"/>
      <c r="F230" s="133"/>
    </row>
    <row r="231" spans="1:6" ht="15.75" thickBot="1" x14ac:dyDescent="0.3">
      <c r="A231" s="120">
        <v>7800</v>
      </c>
      <c r="B231" s="375" t="s">
        <v>62</v>
      </c>
      <c r="C231" s="84"/>
      <c r="D231" s="84"/>
      <c r="E231" s="127"/>
      <c r="F231" s="143"/>
    </row>
    <row r="232" spans="1:6" ht="15.75" thickBot="1" x14ac:dyDescent="0.3">
      <c r="A232" s="173" t="s">
        <v>107</v>
      </c>
      <c r="B232" s="174"/>
      <c r="C232" s="174"/>
      <c r="D232" s="174"/>
      <c r="E232" s="174"/>
      <c r="F232" s="250">
        <f>SUM(F227:F231)</f>
        <v>0</v>
      </c>
    </row>
    <row r="233" spans="1:6" ht="15.75" thickBot="1" x14ac:dyDescent="0.3">
      <c r="A233" s="119"/>
      <c r="B233" s="81"/>
      <c r="F233" s="138"/>
    </row>
    <row r="234" spans="1:6" ht="15.75" thickBot="1" x14ac:dyDescent="0.3">
      <c r="A234" s="176" t="s">
        <v>38</v>
      </c>
      <c r="B234" s="177"/>
      <c r="C234" s="177"/>
      <c r="D234" s="177"/>
      <c r="E234" s="177"/>
      <c r="F234" s="336">
        <f>(F232+F224+F196+F165+F112)*0.05</f>
        <v>3900.5</v>
      </c>
    </row>
    <row r="235" spans="1:6" ht="15.75" thickBot="1" x14ac:dyDescent="0.3">
      <c r="A235" s="117"/>
      <c r="B235" s="80" t="s">
        <v>76</v>
      </c>
      <c r="F235" s="138"/>
    </row>
    <row r="236" spans="1:6" ht="15.75" thickBot="1" x14ac:dyDescent="0.3">
      <c r="A236" s="173"/>
      <c r="B236" s="174" t="s">
        <v>84</v>
      </c>
      <c r="C236" s="174"/>
      <c r="D236" s="174"/>
      <c r="E236" s="174"/>
      <c r="F236" s="250">
        <f>F232+F224+F196+F165+F112+F234</f>
        <v>81910.5</v>
      </c>
    </row>
    <row r="237" spans="1:6" ht="15.75" thickBot="1" x14ac:dyDescent="0.3">
      <c r="A237" s="184"/>
      <c r="B237" s="185" t="s">
        <v>76</v>
      </c>
      <c r="C237" s="186"/>
      <c r="D237" s="186"/>
      <c r="E237" s="186"/>
      <c r="F237" s="187"/>
    </row>
    <row r="238" spans="1:6" ht="19.5" thickBot="1" x14ac:dyDescent="0.35">
      <c r="A238" s="190" t="s">
        <v>112</v>
      </c>
      <c r="B238" s="30"/>
      <c r="C238" s="188"/>
      <c r="D238" s="188"/>
      <c r="E238" s="188"/>
      <c r="F238" s="189">
        <f>F93-F236</f>
        <v>348310.5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5" sqref="A25"/>
    </sheetView>
  </sheetViews>
  <sheetFormatPr defaultRowHeight="15" x14ac:dyDescent="0.25"/>
  <cols>
    <col min="1" max="1" width="38.42578125" customWidth="1"/>
    <col min="5" max="5" width="10.7109375" bestFit="1" customWidth="1"/>
  </cols>
  <sheetData>
    <row r="1" spans="1:8" ht="24.75" x14ac:dyDescent="0.5">
      <c r="A1" s="420"/>
      <c r="B1" s="420"/>
      <c r="C1" s="420"/>
      <c r="D1" s="420"/>
      <c r="E1" s="420"/>
      <c r="F1" s="45"/>
      <c r="G1" s="45"/>
    </row>
    <row r="2" spans="1:8" ht="24.75" x14ac:dyDescent="0.5">
      <c r="A2" s="420" t="s">
        <v>310</v>
      </c>
      <c r="B2" s="420"/>
      <c r="C2" s="420"/>
      <c r="D2" s="420"/>
      <c r="E2" s="420"/>
      <c r="F2" s="47"/>
      <c r="G2" s="47"/>
      <c r="H2" s="47"/>
    </row>
    <row r="3" spans="1:8" ht="24.75" x14ac:dyDescent="0.5">
      <c r="A3" s="421" t="str">
        <f>'1a.Budget Grant Calculation'!A2:G2</f>
        <v>NON_DEIS School Budget 2022/23</v>
      </c>
      <c r="B3" s="421"/>
      <c r="C3" s="421"/>
      <c r="D3" s="421"/>
      <c r="E3" s="421"/>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435</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368</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271</v>
      </c>
      <c r="B1" s="61"/>
      <c r="C1" s="61"/>
      <c r="D1" s="61"/>
      <c r="E1" s="61"/>
      <c r="F1" s="61"/>
      <c r="G1" s="61"/>
      <c r="I1" s="45"/>
    </row>
    <row r="2" spans="1:10" ht="25.5" x14ac:dyDescent="0.5">
      <c r="A2" s="199" t="str">
        <f>'1a.Budget Grant Calculation'!A2:G2</f>
        <v>NON_DEIS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8" t="s">
        <v>311</v>
      </c>
      <c r="B7" s="99">
        <f>'3. Opening Bank  Position'!E23</f>
        <v>0</v>
      </c>
      <c r="C7" s="10"/>
      <c r="E7" s="10"/>
      <c r="F7" s="10"/>
    </row>
    <row r="8" spans="1:10" ht="21" x14ac:dyDescent="0.35">
      <c r="A8" s="91"/>
      <c r="B8" s="98"/>
      <c r="C8" s="10"/>
      <c r="E8" s="10"/>
      <c r="F8" s="10"/>
    </row>
    <row r="9" spans="1:10" ht="21" x14ac:dyDescent="0.35">
      <c r="A9" s="91" t="s">
        <v>45</v>
      </c>
      <c r="B9" s="98">
        <f>'2. Income &amp; Expenditure Budget'!F93</f>
        <v>430221</v>
      </c>
      <c r="C9" s="10"/>
      <c r="E9" s="10"/>
      <c r="F9" s="10"/>
    </row>
    <row r="10" spans="1:10" ht="21" x14ac:dyDescent="0.35">
      <c r="A10" s="91"/>
      <c r="B10" s="98"/>
      <c r="C10" s="10"/>
      <c r="E10" s="10"/>
      <c r="F10" s="10"/>
    </row>
    <row r="11" spans="1:10" ht="21" x14ac:dyDescent="0.35">
      <c r="A11" s="91" t="s">
        <v>46</v>
      </c>
      <c r="B11" s="98">
        <f>'2. Income &amp; Expenditure Budget'!F236</f>
        <v>81910.5</v>
      </c>
      <c r="C11" s="10"/>
      <c r="E11" s="10"/>
      <c r="F11" s="10"/>
    </row>
    <row r="12" spans="1:10" ht="21.75" thickBot="1" x14ac:dyDescent="0.4">
      <c r="A12" s="20"/>
      <c r="B12" s="97"/>
      <c r="C12" s="10"/>
      <c r="E12" s="10"/>
      <c r="F12" s="10"/>
    </row>
    <row r="13" spans="1:10" ht="21.75" thickBot="1" x14ac:dyDescent="0.4">
      <c r="A13" s="231" t="s">
        <v>312</v>
      </c>
      <c r="B13" s="232">
        <f>B7+B9-B11</f>
        <v>348310.5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M26" sqref="M26"/>
    </sheetView>
  </sheetViews>
  <sheetFormatPr defaultRowHeight="15" x14ac:dyDescent="0.25"/>
  <cols>
    <col min="1" max="1" width="15.5703125" customWidth="1"/>
    <col min="2" max="2" width="13.140625" customWidth="1"/>
    <col min="4" max="4" width="34.42578125" customWidth="1"/>
  </cols>
  <sheetData>
    <row r="1" spans="1:7" ht="21" x14ac:dyDescent="0.35">
      <c r="A1" s="422" t="s">
        <v>72</v>
      </c>
      <c r="B1" s="423"/>
      <c r="C1" s="423"/>
      <c r="D1" s="423"/>
      <c r="E1" s="423"/>
      <c r="F1" s="423"/>
      <c r="G1" s="424"/>
    </row>
    <row r="2" spans="1:7" ht="19.5" thickBot="1" x14ac:dyDescent="0.35">
      <c r="A2" s="431" t="str">
        <f>'1a.Budget Grant Calculation'!A2:G2</f>
        <v>NON_DEIS School Budget 2022/23</v>
      </c>
      <c r="B2" s="432"/>
      <c r="C2" s="432"/>
      <c r="D2" s="432"/>
      <c r="E2" s="432"/>
      <c r="F2" s="432"/>
      <c r="G2" s="433"/>
    </row>
    <row r="3" spans="1:7" ht="19.5" thickBot="1" x14ac:dyDescent="0.35">
      <c r="A3" s="96"/>
      <c r="B3" s="96"/>
    </row>
    <row r="4" spans="1:7" ht="18.75" customHeight="1" x14ac:dyDescent="0.3">
      <c r="A4" s="425" t="str">
        <f>'1a.Budget Grant Calculation'!B3</f>
        <v>Voluntary Secondary School</v>
      </c>
      <c r="B4" s="426"/>
      <c r="C4" s="426"/>
      <c r="D4" s="426"/>
      <c r="E4" s="426"/>
      <c r="F4" s="426"/>
      <c r="G4" s="427"/>
    </row>
    <row r="5" spans="1:7" ht="18.75" customHeight="1" thickBot="1" x14ac:dyDescent="0.35">
      <c r="A5" s="428" t="str">
        <f>'1a.Budget Grant Calculation'!B4</f>
        <v>12345Q</v>
      </c>
      <c r="B5" s="429"/>
      <c r="C5" s="429"/>
      <c r="D5" s="429"/>
      <c r="E5" s="429"/>
      <c r="F5" s="429"/>
      <c r="G5" s="430"/>
    </row>
    <row r="6" spans="1:7" ht="21" thickBot="1" x14ac:dyDescent="0.35">
      <c r="A6" s="43"/>
    </row>
    <row r="7" spans="1:7" ht="18.75" x14ac:dyDescent="0.3">
      <c r="A7" s="377" t="s">
        <v>399</v>
      </c>
      <c r="B7" s="378" t="s">
        <v>400</v>
      </c>
      <c r="C7" s="67"/>
      <c r="D7" s="67"/>
      <c r="E7" s="67"/>
      <c r="F7" s="67"/>
      <c r="G7" s="379" t="s">
        <v>401</v>
      </c>
    </row>
    <row r="8" spans="1:7" ht="30" customHeight="1" thickBot="1" x14ac:dyDescent="0.35">
      <c r="A8" s="356"/>
      <c r="B8" s="380"/>
      <c r="C8" s="1"/>
      <c r="D8" s="1"/>
      <c r="E8" s="1"/>
      <c r="F8" s="1"/>
      <c r="G8" s="381" t="s">
        <v>53</v>
      </c>
    </row>
    <row r="9" spans="1:7" ht="17.100000000000001" customHeight="1" x14ac:dyDescent="0.3">
      <c r="A9" s="356"/>
      <c r="B9" s="380">
        <v>3900</v>
      </c>
      <c r="C9" s="434" t="s">
        <v>402</v>
      </c>
      <c r="D9" s="435"/>
      <c r="E9" s="435"/>
      <c r="F9" s="436"/>
      <c r="G9" s="382"/>
    </row>
    <row r="10" spans="1:7" ht="17.100000000000001" customHeight="1" x14ac:dyDescent="0.3">
      <c r="A10" s="356"/>
      <c r="B10" s="380">
        <v>3901</v>
      </c>
      <c r="C10" s="383" t="s">
        <v>403</v>
      </c>
      <c r="D10" s="384"/>
      <c r="E10" s="384"/>
      <c r="F10" s="385"/>
      <c r="G10" s="382"/>
    </row>
    <row r="11" spans="1:7" ht="17.100000000000001" customHeight="1" x14ac:dyDescent="0.3">
      <c r="A11" s="356"/>
      <c r="B11" s="380">
        <v>3903</v>
      </c>
      <c r="C11" s="434" t="s">
        <v>404</v>
      </c>
      <c r="D11" s="435"/>
      <c r="E11" s="435"/>
      <c r="F11" s="436"/>
      <c r="G11" s="386"/>
    </row>
    <row r="12" spans="1:7" ht="17.100000000000001" customHeight="1" x14ac:dyDescent="0.3">
      <c r="A12" s="356"/>
      <c r="B12" s="380">
        <v>3902</v>
      </c>
      <c r="C12" s="434" t="s">
        <v>405</v>
      </c>
      <c r="D12" s="435"/>
      <c r="E12" s="435"/>
      <c r="F12" s="436"/>
      <c r="G12" s="386"/>
    </row>
    <row r="13" spans="1:7" ht="17.100000000000001" customHeight="1" x14ac:dyDescent="0.3">
      <c r="A13" s="356"/>
      <c r="B13" s="380">
        <v>3907</v>
      </c>
      <c r="C13" s="434" t="s">
        <v>406</v>
      </c>
      <c r="D13" s="435"/>
      <c r="E13" s="435"/>
      <c r="F13" s="436"/>
      <c r="G13" s="386"/>
    </row>
    <row r="14" spans="1:7" ht="17.100000000000001" customHeight="1" thickBot="1" x14ac:dyDescent="0.35">
      <c r="A14" s="356"/>
      <c r="B14" s="380">
        <v>3904</v>
      </c>
      <c r="C14" s="434" t="s">
        <v>407</v>
      </c>
      <c r="D14" s="435"/>
      <c r="E14" s="435"/>
      <c r="F14" s="436"/>
      <c r="G14" s="388"/>
    </row>
    <row r="15" spans="1:7" ht="17.100000000000001" customHeight="1" thickBot="1" x14ac:dyDescent="0.35">
      <c r="A15" s="356" t="s">
        <v>50</v>
      </c>
      <c r="B15" s="380"/>
      <c r="C15" s="1"/>
      <c r="D15" s="1"/>
      <c r="E15" s="1"/>
      <c r="F15" s="1"/>
      <c r="G15" s="164">
        <f>SUM(G9:G14)</f>
        <v>0</v>
      </c>
    </row>
    <row r="16" spans="1:7" ht="17.100000000000001" customHeight="1" x14ac:dyDescent="0.3">
      <c r="A16" s="356"/>
      <c r="B16" s="380"/>
      <c r="C16" s="1"/>
      <c r="D16" s="1"/>
      <c r="E16" s="1"/>
      <c r="F16" s="1"/>
      <c r="G16" s="70"/>
    </row>
    <row r="17" spans="1:7" ht="17.100000000000001" customHeight="1" x14ac:dyDescent="0.3">
      <c r="A17" s="356" t="s">
        <v>408</v>
      </c>
      <c r="B17" s="380"/>
      <c r="C17" s="1"/>
      <c r="D17" s="1"/>
      <c r="E17" s="1"/>
      <c r="F17" s="1"/>
      <c r="G17" s="70"/>
    </row>
    <row r="18" spans="1:7" ht="17.100000000000001" customHeight="1" x14ac:dyDescent="0.3">
      <c r="A18" s="356"/>
      <c r="B18" s="380">
        <v>3940</v>
      </c>
      <c r="C18" s="434" t="s">
        <v>409</v>
      </c>
      <c r="D18" s="435"/>
      <c r="E18" s="435"/>
      <c r="F18" s="436"/>
      <c r="G18" s="386"/>
    </row>
    <row r="19" spans="1:7" ht="17.100000000000001" customHeight="1" x14ac:dyDescent="0.3">
      <c r="A19" s="356"/>
      <c r="B19" s="380">
        <v>3940</v>
      </c>
      <c r="C19" s="434" t="s">
        <v>410</v>
      </c>
      <c r="D19" s="435"/>
      <c r="E19" s="435"/>
      <c r="F19" s="436"/>
      <c r="G19" s="386"/>
    </row>
    <row r="20" spans="1:7" ht="30" customHeight="1" x14ac:dyDescent="0.3">
      <c r="A20" s="356"/>
      <c r="B20" s="380">
        <v>3940</v>
      </c>
      <c r="C20" s="434" t="s">
        <v>411</v>
      </c>
      <c r="D20" s="435"/>
      <c r="E20" s="435"/>
      <c r="F20" s="436"/>
      <c r="G20" s="386"/>
    </row>
    <row r="21" spans="1:7" ht="17.100000000000001" customHeight="1" x14ac:dyDescent="0.3">
      <c r="A21" s="356"/>
      <c r="B21" s="380">
        <v>1420</v>
      </c>
      <c r="C21" s="434" t="s">
        <v>412</v>
      </c>
      <c r="D21" s="435"/>
      <c r="E21" s="435"/>
      <c r="F21" s="436"/>
      <c r="G21" s="386"/>
    </row>
    <row r="22" spans="1:7" ht="17.100000000000001" customHeight="1" x14ac:dyDescent="0.3">
      <c r="A22" s="356"/>
      <c r="B22" s="380">
        <v>1460</v>
      </c>
      <c r="C22" s="434" t="s">
        <v>413</v>
      </c>
      <c r="D22" s="435"/>
      <c r="E22" s="435"/>
      <c r="F22" s="436"/>
      <c r="G22" s="386"/>
    </row>
    <row r="23" spans="1:7" ht="17.100000000000001" customHeight="1" x14ac:dyDescent="0.3">
      <c r="A23" s="356"/>
      <c r="B23" s="380">
        <v>3940</v>
      </c>
      <c r="C23" s="434" t="s">
        <v>25</v>
      </c>
      <c r="D23" s="435"/>
      <c r="E23" s="435"/>
      <c r="F23" s="436"/>
      <c r="G23" s="386"/>
    </row>
    <row r="24" spans="1:7" ht="17.100000000000001" customHeight="1" x14ac:dyDescent="0.3">
      <c r="A24" s="356"/>
      <c r="B24" s="380">
        <v>3940</v>
      </c>
      <c r="C24" s="434" t="s">
        <v>414</v>
      </c>
      <c r="D24" s="435"/>
      <c r="E24" s="435"/>
      <c r="F24" s="436"/>
      <c r="G24" s="386"/>
    </row>
    <row r="25" spans="1:7" ht="17.100000000000001" customHeight="1" x14ac:dyDescent="0.3">
      <c r="A25" s="356"/>
      <c r="B25" s="380">
        <v>3940</v>
      </c>
      <c r="C25" s="383" t="s">
        <v>415</v>
      </c>
      <c r="D25" s="384"/>
      <c r="E25" s="384"/>
      <c r="F25" s="385"/>
      <c r="G25" s="388"/>
    </row>
    <row r="26" spans="1:7" ht="17.100000000000001" customHeight="1" thickBot="1" x14ac:dyDescent="0.35">
      <c r="A26" s="356"/>
      <c r="B26" s="380">
        <v>3940</v>
      </c>
      <c r="C26" s="434" t="s">
        <v>416</v>
      </c>
      <c r="D26" s="435"/>
      <c r="E26" s="435"/>
      <c r="F26" s="436"/>
      <c r="G26" s="388"/>
    </row>
    <row r="27" spans="1:7" ht="17.100000000000001" customHeight="1" thickBot="1" x14ac:dyDescent="0.35">
      <c r="A27" s="356" t="s">
        <v>50</v>
      </c>
      <c r="B27" s="380"/>
      <c r="C27" s="1"/>
      <c r="D27" s="1"/>
      <c r="E27" s="1"/>
      <c r="F27" s="1"/>
      <c r="G27" s="164">
        <f>SUM(G18:G26)</f>
        <v>0</v>
      </c>
    </row>
    <row r="28" spans="1:7" ht="17.100000000000001" customHeight="1" thickBot="1" x14ac:dyDescent="0.35">
      <c r="A28" s="356"/>
      <c r="B28" s="380"/>
      <c r="C28" s="1"/>
      <c r="D28" s="1"/>
      <c r="E28" s="1"/>
      <c r="F28" s="1"/>
      <c r="G28" s="70"/>
    </row>
    <row r="29" spans="1:7" ht="17.100000000000001" customHeight="1" thickBot="1" x14ac:dyDescent="0.35">
      <c r="A29" s="356" t="s">
        <v>417</v>
      </c>
      <c r="B29" s="380"/>
      <c r="C29" s="1"/>
      <c r="D29" s="1"/>
      <c r="E29" s="1"/>
      <c r="F29" s="1"/>
      <c r="G29" s="164">
        <f>G15-G27</f>
        <v>0</v>
      </c>
    </row>
    <row r="30" spans="1:7" ht="17.100000000000001" customHeight="1" thickBot="1" x14ac:dyDescent="0.3">
      <c r="A30" s="387"/>
      <c r="B30" s="75"/>
      <c r="C30" s="75"/>
      <c r="D30" s="75"/>
      <c r="E30" s="75"/>
      <c r="F30" s="75"/>
      <c r="G30" s="354"/>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3" sqref="B3"/>
    </sheetView>
  </sheetViews>
  <sheetFormatPr defaultRowHeight="15" x14ac:dyDescent="0.25"/>
  <cols>
    <col min="2" max="2" width="47" bestFit="1" customWidth="1"/>
    <col min="5" max="5" width="15.85546875" customWidth="1"/>
    <col min="6" max="6" width="12.28515625" customWidth="1"/>
    <col min="7" max="18" width="9.5703125" customWidth="1"/>
  </cols>
  <sheetData>
    <row r="1" spans="1:19" ht="18.75" x14ac:dyDescent="0.3">
      <c r="A1" s="437" t="str">
        <f>'1a.Budget Grant Calculation'!B3</f>
        <v>Voluntary Secondary School</v>
      </c>
      <c r="B1" s="437"/>
      <c r="C1" s="437"/>
      <c r="D1" s="437"/>
      <c r="E1" s="437"/>
      <c r="F1" s="437"/>
      <c r="G1" s="437"/>
      <c r="H1" s="437"/>
      <c r="I1" s="437"/>
      <c r="J1" s="437"/>
      <c r="K1" s="437"/>
      <c r="L1" s="437"/>
      <c r="M1" s="437"/>
      <c r="N1" s="437"/>
      <c r="O1" s="437"/>
      <c r="P1" s="437"/>
      <c r="Q1" s="437"/>
      <c r="R1" s="437"/>
    </row>
    <row r="2" spans="1:19" ht="18.75" x14ac:dyDescent="0.3">
      <c r="A2" s="93" t="str">
        <f>'1a.Budget Grant Calculation'!A2</f>
        <v>NON_DEIS School Budget 2022/23</v>
      </c>
    </row>
    <row r="3" spans="1:19" ht="18.75" x14ac:dyDescent="0.3">
      <c r="A3" s="93" t="s">
        <v>436</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3050</v>
      </c>
      <c r="B9" s="107" t="s">
        <v>173</v>
      </c>
      <c r="C9" s="270"/>
      <c r="D9" s="85"/>
      <c r="E9" s="128"/>
      <c r="F9" s="181">
        <f>'2. Income &amp; Expenditure Budget'!F15</f>
        <v>126618</v>
      </c>
      <c r="G9" s="222"/>
      <c r="H9" s="222"/>
      <c r="I9" s="222"/>
      <c r="J9" s="222"/>
      <c r="K9" s="222"/>
      <c r="L9" s="222"/>
      <c r="M9" s="222"/>
      <c r="N9" s="222"/>
      <c r="O9" s="222"/>
      <c r="P9" s="222"/>
      <c r="Q9" s="222"/>
      <c r="R9" s="222"/>
    </row>
    <row r="10" spans="1:19" x14ac:dyDescent="0.25">
      <c r="A10" s="114">
        <v>3100</v>
      </c>
      <c r="B10" s="108" t="s">
        <v>3</v>
      </c>
      <c r="C10" s="269" t="s">
        <v>340</v>
      </c>
      <c r="D10" s="126"/>
      <c r="E10" s="129"/>
      <c r="F10" s="181">
        <f>'2. Income &amp; Expenditure Budget'!F16</f>
        <v>23275</v>
      </c>
      <c r="G10" s="222"/>
      <c r="H10" s="222"/>
      <c r="I10" s="222"/>
      <c r="J10" s="222"/>
      <c r="K10" s="222"/>
      <c r="L10" s="222"/>
      <c r="M10" s="222"/>
      <c r="N10" s="222"/>
      <c r="O10" s="222"/>
      <c r="P10" s="222"/>
      <c r="Q10" s="222"/>
      <c r="R10" s="222"/>
    </row>
    <row r="11" spans="1:19" x14ac:dyDescent="0.25">
      <c r="A11" s="114">
        <v>3130</v>
      </c>
      <c r="B11" s="108" t="s">
        <v>4</v>
      </c>
      <c r="C11" s="270"/>
      <c r="D11" s="85"/>
      <c r="E11" s="128"/>
      <c r="F11" s="181">
        <f>'2. Income &amp; Expenditure Budget'!F17</f>
        <v>19075</v>
      </c>
      <c r="G11" s="222"/>
      <c r="H11" s="222"/>
      <c r="I11" s="222"/>
      <c r="J11" s="222"/>
      <c r="K11" s="222"/>
      <c r="L11" s="222"/>
      <c r="M11" s="222"/>
      <c r="N11" s="222"/>
      <c r="O11" s="222"/>
      <c r="P11" s="222"/>
      <c r="Q11" s="222"/>
      <c r="R11" s="222"/>
    </row>
    <row r="12" spans="1:19" x14ac:dyDescent="0.25">
      <c r="A12" s="114">
        <v>3140</v>
      </c>
      <c r="B12" s="112" t="s">
        <v>314</v>
      </c>
      <c r="C12" s="270"/>
      <c r="D12" s="85"/>
      <c r="E12" s="128"/>
      <c r="F12" s="181">
        <f>'2. Income &amp; Expenditure Budget'!F18</f>
        <v>0</v>
      </c>
      <c r="G12" s="222"/>
      <c r="H12" s="222"/>
      <c r="I12" s="222"/>
      <c r="J12" s="222"/>
      <c r="K12" s="222"/>
      <c r="L12" s="222"/>
      <c r="M12" s="222"/>
      <c r="N12" s="222"/>
      <c r="O12" s="222"/>
      <c r="P12" s="222"/>
      <c r="Q12" s="222"/>
      <c r="R12" s="222"/>
    </row>
    <row r="13" spans="1:19" x14ac:dyDescent="0.25">
      <c r="A13" s="114">
        <v>3150</v>
      </c>
      <c r="B13" s="106" t="s">
        <v>261</v>
      </c>
      <c r="C13" s="85"/>
      <c r="D13" s="85"/>
      <c r="E13" s="128"/>
      <c r="F13" s="181">
        <f>'2. Income &amp; Expenditure Budget'!F19</f>
        <v>13536</v>
      </c>
      <c r="G13" s="222"/>
      <c r="H13" s="222"/>
      <c r="I13" s="222"/>
      <c r="J13" s="222"/>
      <c r="K13" s="222"/>
      <c r="L13" s="222"/>
      <c r="M13" s="222"/>
      <c r="N13" s="222"/>
      <c r="O13" s="222"/>
      <c r="P13" s="222"/>
      <c r="Q13" s="222"/>
      <c r="R13" s="222"/>
    </row>
    <row r="14" spans="1:19" x14ac:dyDescent="0.25">
      <c r="A14" s="114">
        <v>3160</v>
      </c>
      <c r="B14" s="106" t="s">
        <v>315</v>
      </c>
      <c r="C14" s="85"/>
      <c r="D14" s="85"/>
      <c r="E14" s="128"/>
      <c r="F14" s="181">
        <f>'2. Income &amp; Expenditure Budget'!F20</f>
        <v>0</v>
      </c>
      <c r="G14" s="222"/>
      <c r="H14" s="222"/>
      <c r="I14" s="222"/>
      <c r="J14" s="222"/>
      <c r="K14" s="222"/>
      <c r="L14" s="222"/>
      <c r="M14" s="222"/>
      <c r="N14" s="222"/>
      <c r="O14" s="222"/>
      <c r="P14" s="222"/>
      <c r="Q14" s="222"/>
      <c r="R14" s="222"/>
    </row>
    <row r="15" spans="1:19" x14ac:dyDescent="0.25">
      <c r="A15" s="114">
        <v>3170</v>
      </c>
      <c r="B15" s="106" t="s">
        <v>74</v>
      </c>
      <c r="C15" s="85"/>
      <c r="D15" s="85"/>
      <c r="E15" s="128"/>
      <c r="F15" s="182">
        <f>'2. Income &amp; Expenditure Budget'!F21</f>
        <v>0</v>
      </c>
      <c r="G15" s="222"/>
      <c r="H15" s="222"/>
      <c r="I15" s="222"/>
      <c r="J15" s="222"/>
      <c r="K15" s="222"/>
      <c r="L15" s="222"/>
      <c r="M15" s="222"/>
      <c r="N15" s="222"/>
      <c r="O15" s="222"/>
      <c r="P15" s="222"/>
      <c r="Q15" s="222"/>
      <c r="R15" s="222"/>
    </row>
    <row r="16" spans="1:19" x14ac:dyDescent="0.25">
      <c r="A16" s="114">
        <v>3190</v>
      </c>
      <c r="B16" s="106" t="s">
        <v>149</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3200</v>
      </c>
      <c r="B17" s="106" t="s">
        <v>174</v>
      </c>
      <c r="C17" s="85"/>
      <c r="D17" s="85"/>
      <c r="E17" s="128"/>
      <c r="F17" s="182">
        <f>'2. Income &amp; Expenditure Budget'!F23</f>
        <v>1520</v>
      </c>
      <c r="G17" s="222"/>
      <c r="H17" s="222"/>
      <c r="I17" s="222"/>
      <c r="J17" s="222"/>
      <c r="K17" s="222"/>
      <c r="L17" s="222"/>
      <c r="M17" s="222"/>
      <c r="N17" s="222"/>
      <c r="O17" s="222"/>
      <c r="P17" s="222"/>
      <c r="Q17" s="222"/>
      <c r="R17" s="222"/>
    </row>
    <row r="18" spans="1:18" x14ac:dyDescent="0.25">
      <c r="A18" s="114">
        <v>3210</v>
      </c>
      <c r="B18" s="106" t="s">
        <v>175</v>
      </c>
      <c r="C18" s="85"/>
      <c r="D18" s="85"/>
      <c r="E18" s="128"/>
      <c r="F18" s="182">
        <f>'2. Income &amp; Expenditure Budget'!F24</f>
        <v>3473</v>
      </c>
      <c r="G18" s="222"/>
      <c r="H18" s="222"/>
      <c r="I18" s="222"/>
      <c r="J18" s="222"/>
      <c r="K18" s="222"/>
      <c r="L18" s="222"/>
      <c r="M18" s="222"/>
      <c r="N18" s="222"/>
      <c r="O18" s="222"/>
      <c r="P18" s="222"/>
      <c r="Q18" s="222"/>
      <c r="R18" s="222"/>
    </row>
    <row r="19" spans="1:18" x14ac:dyDescent="0.25">
      <c r="A19" s="114">
        <v>3220</v>
      </c>
      <c r="B19" s="106" t="s">
        <v>5</v>
      </c>
      <c r="C19" s="85"/>
      <c r="D19" s="85"/>
      <c r="E19" s="128"/>
      <c r="F19" s="181">
        <f>'2. Income &amp; Expenditure Budget'!F25</f>
        <v>0</v>
      </c>
      <c r="G19" s="222"/>
      <c r="H19" s="222"/>
      <c r="I19" s="222"/>
      <c r="J19" s="222"/>
      <c r="K19" s="222"/>
      <c r="L19" s="222"/>
      <c r="M19" s="222"/>
      <c r="N19" s="222"/>
      <c r="O19" s="222"/>
      <c r="P19" s="222"/>
      <c r="Q19" s="222"/>
      <c r="R19" s="222"/>
    </row>
    <row r="20" spans="1:18" x14ac:dyDescent="0.25">
      <c r="A20" s="114">
        <v>3230</v>
      </c>
      <c r="B20" s="106" t="s">
        <v>219</v>
      </c>
      <c r="C20" s="85"/>
      <c r="D20" s="85"/>
      <c r="E20" s="128"/>
      <c r="F20" s="240">
        <f>'2. Income &amp; Expenditure Budget'!F26</f>
        <v>0</v>
      </c>
      <c r="G20" s="222"/>
      <c r="H20" s="222"/>
      <c r="I20" s="222"/>
      <c r="J20" s="222"/>
      <c r="K20" s="222"/>
      <c r="L20" s="222"/>
      <c r="M20" s="222"/>
      <c r="N20" s="222"/>
      <c r="O20" s="222"/>
      <c r="P20" s="222"/>
      <c r="Q20" s="222"/>
      <c r="R20" s="222"/>
    </row>
    <row r="21" spans="1:18" x14ac:dyDescent="0.25">
      <c r="A21" s="114">
        <v>3240</v>
      </c>
      <c r="B21" s="106" t="s">
        <v>260</v>
      </c>
      <c r="C21" s="85"/>
      <c r="D21" s="85"/>
      <c r="E21" s="128"/>
      <c r="F21" s="181">
        <f>'2. Income &amp; Expenditure Budget'!F27</f>
        <v>20874</v>
      </c>
      <c r="G21" s="222"/>
      <c r="H21" s="222"/>
      <c r="I21" s="222"/>
      <c r="J21" s="222"/>
      <c r="K21" s="222"/>
      <c r="L21" s="222"/>
      <c r="M21" s="222"/>
      <c r="N21" s="222"/>
      <c r="O21" s="222"/>
      <c r="P21" s="222"/>
      <c r="Q21" s="222"/>
      <c r="R21" s="222"/>
    </row>
    <row r="22" spans="1:18" x14ac:dyDescent="0.25">
      <c r="A22" s="114">
        <v>3245</v>
      </c>
      <c r="B22" s="106" t="s">
        <v>150</v>
      </c>
      <c r="C22" s="85"/>
      <c r="D22" s="85"/>
      <c r="E22" s="128"/>
      <c r="F22" s="181">
        <f>'2. Income &amp; Expenditure Budget'!F28</f>
        <v>26</v>
      </c>
      <c r="G22" s="222"/>
      <c r="H22" s="222"/>
      <c r="I22" s="222"/>
      <c r="J22" s="222"/>
      <c r="K22" s="222"/>
      <c r="L22" s="222"/>
      <c r="M22" s="222"/>
      <c r="N22" s="222"/>
      <c r="O22" s="222"/>
      <c r="P22" s="222"/>
      <c r="Q22" s="222"/>
      <c r="R22" s="222"/>
    </row>
    <row r="23" spans="1:18" x14ac:dyDescent="0.25">
      <c r="A23" s="115">
        <v>3255</v>
      </c>
      <c r="B23" s="106" t="s">
        <v>259</v>
      </c>
      <c r="C23" s="85"/>
      <c r="D23" s="85"/>
      <c r="E23" s="128"/>
      <c r="F23" s="238">
        <f>'2. Income &amp; Expenditure Budget'!F29</f>
        <v>0</v>
      </c>
      <c r="G23" s="222"/>
      <c r="H23" s="222"/>
      <c r="I23" s="222"/>
      <c r="J23" s="222"/>
      <c r="K23" s="222"/>
      <c r="L23" s="222"/>
      <c r="M23" s="222"/>
      <c r="N23" s="222"/>
      <c r="O23" s="222"/>
      <c r="P23" s="222"/>
      <c r="Q23" s="222"/>
      <c r="R23" s="222"/>
    </row>
    <row r="24" spans="1:18" x14ac:dyDescent="0.25">
      <c r="A24" s="120">
        <v>3260</v>
      </c>
      <c r="B24" s="106" t="s">
        <v>258</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15">
        <v>3275</v>
      </c>
      <c r="B25" s="106" t="s">
        <v>257</v>
      </c>
      <c r="C25" s="87"/>
      <c r="D25" s="85"/>
      <c r="E25" s="128"/>
      <c r="F25" s="239">
        <f>'2. Income &amp; Expenditure Budget'!F31</f>
        <v>0</v>
      </c>
      <c r="G25" s="222"/>
      <c r="H25" s="222"/>
      <c r="I25" s="222"/>
      <c r="J25" s="222"/>
      <c r="K25" s="222"/>
      <c r="L25" s="222"/>
      <c r="M25" s="222"/>
      <c r="N25" s="222"/>
      <c r="O25" s="222"/>
      <c r="P25" s="222"/>
      <c r="Q25" s="222"/>
      <c r="R25" s="222"/>
    </row>
    <row r="26" spans="1:18" x14ac:dyDescent="0.25">
      <c r="A26" s="120">
        <v>3276</v>
      </c>
      <c r="B26" s="106" t="s">
        <v>256</v>
      </c>
      <c r="C26" s="87"/>
      <c r="D26" s="89"/>
      <c r="E26" s="130"/>
      <c r="F26" s="239">
        <f>'2. Income &amp; Expenditure Budget'!F32</f>
        <v>0</v>
      </c>
      <c r="G26" s="222"/>
      <c r="H26" s="222"/>
      <c r="I26" s="222"/>
      <c r="J26" s="222"/>
      <c r="K26" s="222"/>
      <c r="L26" s="222"/>
      <c r="M26" s="222"/>
      <c r="N26" s="222"/>
      <c r="O26" s="222"/>
      <c r="P26" s="222"/>
      <c r="Q26" s="222"/>
      <c r="R26" s="222"/>
    </row>
    <row r="27" spans="1:18" x14ac:dyDescent="0.25">
      <c r="A27" s="120">
        <v>3277</v>
      </c>
      <c r="B27" s="106" t="s">
        <v>365</v>
      </c>
      <c r="C27" s="87"/>
      <c r="D27" s="89"/>
      <c r="E27" s="130"/>
      <c r="F27" s="181">
        <f>'2. Income &amp; Expenditure Budget'!F33</f>
        <v>0</v>
      </c>
      <c r="G27" s="222"/>
      <c r="H27" s="222"/>
      <c r="I27" s="222"/>
      <c r="J27" s="222"/>
      <c r="K27" s="222"/>
      <c r="L27" s="222"/>
      <c r="M27" s="222"/>
      <c r="N27" s="222"/>
      <c r="O27" s="222"/>
      <c r="P27" s="222"/>
      <c r="Q27" s="222"/>
      <c r="R27" s="222"/>
    </row>
    <row r="28" spans="1:18" x14ac:dyDescent="0.25">
      <c r="A28" s="120">
        <v>3280</v>
      </c>
      <c r="B28" s="106" t="s">
        <v>255</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3281</v>
      </c>
      <c r="B29" s="106" t="s">
        <v>254</v>
      </c>
      <c r="C29" s="87"/>
      <c r="D29" s="89"/>
      <c r="E29" s="130"/>
      <c r="F29" s="181">
        <f>'2. Income &amp; Expenditure Budget'!F35</f>
        <v>16000</v>
      </c>
      <c r="G29" s="222"/>
      <c r="H29" s="222"/>
      <c r="I29" s="222"/>
      <c r="J29" s="222"/>
      <c r="K29" s="222"/>
      <c r="L29" s="222"/>
      <c r="M29" s="222"/>
      <c r="N29" s="222"/>
      <c r="O29" s="222"/>
      <c r="P29" s="222"/>
      <c r="Q29" s="222"/>
      <c r="R29" s="222"/>
    </row>
    <row r="30" spans="1:18" x14ac:dyDescent="0.25">
      <c r="A30" s="120">
        <v>3282</v>
      </c>
      <c r="B30" s="106" t="s">
        <v>253</v>
      </c>
      <c r="C30" s="87"/>
      <c r="D30" s="89"/>
      <c r="E30" s="130"/>
      <c r="F30" s="181">
        <f>'2. Income &amp; Expenditure Budget'!F36</f>
        <v>21000</v>
      </c>
      <c r="G30" s="222"/>
      <c r="H30" s="222"/>
      <c r="I30" s="222"/>
      <c r="J30" s="222"/>
      <c r="K30" s="222"/>
      <c r="L30" s="222"/>
      <c r="M30" s="222"/>
      <c r="N30" s="222"/>
      <c r="O30" s="222"/>
      <c r="P30" s="222"/>
      <c r="Q30" s="222"/>
      <c r="R30" s="222"/>
    </row>
    <row r="31" spans="1:18" x14ac:dyDescent="0.25">
      <c r="A31" s="120">
        <v>3283</v>
      </c>
      <c r="B31" s="106" t="s">
        <v>252</v>
      </c>
      <c r="C31" s="87"/>
      <c r="D31" s="89"/>
      <c r="E31" s="130"/>
      <c r="F31" s="181">
        <f>'2. Income &amp; Expenditure Budget'!F37</f>
        <v>6600</v>
      </c>
      <c r="G31" s="222"/>
      <c r="H31" s="222"/>
      <c r="I31" s="222"/>
      <c r="J31" s="222"/>
      <c r="K31" s="222"/>
      <c r="L31" s="222"/>
      <c r="M31" s="222"/>
      <c r="N31" s="222"/>
      <c r="O31" s="222"/>
      <c r="P31" s="222"/>
      <c r="Q31" s="222"/>
      <c r="R31" s="222"/>
    </row>
    <row r="32" spans="1:18" x14ac:dyDescent="0.25">
      <c r="A32" s="120">
        <v>3284</v>
      </c>
      <c r="B32" s="106" t="s">
        <v>251</v>
      </c>
      <c r="C32" s="87"/>
      <c r="D32" s="89"/>
      <c r="E32" s="130"/>
      <c r="F32" s="239">
        <f>'2. Income &amp; Expenditure Budget'!F38</f>
        <v>0</v>
      </c>
      <c r="G32" s="222"/>
      <c r="H32" s="222"/>
      <c r="I32" s="222"/>
      <c r="J32" s="222"/>
      <c r="K32" s="222"/>
      <c r="L32" s="222"/>
      <c r="M32" s="222"/>
      <c r="N32" s="222"/>
      <c r="O32" s="222"/>
      <c r="P32" s="222"/>
      <c r="Q32" s="222"/>
      <c r="R32" s="222"/>
    </row>
    <row r="33" spans="1:18" x14ac:dyDescent="0.25">
      <c r="A33" s="120">
        <v>3285</v>
      </c>
      <c r="B33" s="106" t="s">
        <v>250</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3286</v>
      </c>
      <c r="B34" s="106" t="s">
        <v>249</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3287</v>
      </c>
      <c r="B35" s="106" t="s">
        <v>248</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16">
        <v>3290</v>
      </c>
      <c r="B36" s="106" t="s">
        <v>346</v>
      </c>
      <c r="C36" s="88"/>
      <c r="D36" s="89"/>
      <c r="E36" s="130"/>
      <c r="F36" s="183">
        <f>'2. Income &amp; Expenditure Budget'!F42</f>
        <v>0</v>
      </c>
      <c r="G36" s="222"/>
      <c r="H36" s="222"/>
      <c r="I36" s="222"/>
      <c r="J36" s="222"/>
      <c r="K36" s="222"/>
      <c r="L36" s="222"/>
      <c r="M36" s="222"/>
      <c r="N36" s="222"/>
      <c r="O36" s="222"/>
      <c r="P36" s="222"/>
      <c r="Q36" s="222"/>
      <c r="R36" s="222"/>
    </row>
    <row r="37" spans="1:18" x14ac:dyDescent="0.25">
      <c r="A37" s="116">
        <v>3293</v>
      </c>
      <c r="B37" s="106" t="s">
        <v>317</v>
      </c>
      <c r="C37" s="88"/>
      <c r="D37" s="89"/>
      <c r="E37" s="130"/>
      <c r="F37" s="183">
        <f>'2. Income &amp; Expenditure Budget'!F43</f>
        <v>0</v>
      </c>
      <c r="G37" s="222"/>
      <c r="H37" s="222"/>
      <c r="I37" s="222"/>
      <c r="J37" s="222"/>
      <c r="K37" s="222"/>
      <c r="L37" s="222"/>
      <c r="M37" s="222"/>
      <c r="N37" s="222"/>
      <c r="O37" s="222"/>
      <c r="P37" s="222"/>
      <c r="Q37" s="222"/>
      <c r="R37" s="222"/>
    </row>
    <row r="38" spans="1:18" ht="15.75" thickBot="1" x14ac:dyDescent="0.3">
      <c r="A38" s="116">
        <v>3294</v>
      </c>
      <c r="B38" s="106" t="s">
        <v>156</v>
      </c>
      <c r="C38" s="88"/>
      <c r="D38" s="89"/>
      <c r="E38" s="130"/>
      <c r="F38" s="239">
        <f>'2. Income &amp; Expenditure Budget'!F44</f>
        <v>0</v>
      </c>
      <c r="G38" s="222"/>
      <c r="H38" s="222"/>
      <c r="I38" s="222"/>
      <c r="J38" s="222"/>
      <c r="K38" s="222"/>
      <c r="L38" s="222"/>
      <c r="M38" s="222"/>
      <c r="N38" s="222"/>
      <c r="O38" s="222"/>
      <c r="P38" s="222"/>
      <c r="Q38" s="222"/>
      <c r="R38" s="222"/>
    </row>
    <row r="39" spans="1:18" ht="15.75" thickBot="1" x14ac:dyDescent="0.3">
      <c r="A39" s="125" t="s">
        <v>90</v>
      </c>
      <c r="B39" s="124"/>
      <c r="C39" s="121"/>
      <c r="D39" s="121"/>
      <c r="E39" s="122"/>
      <c r="F39" s="144">
        <f t="shared" ref="F39:R39" si="0">SUM(F8:F38)</f>
        <v>430221</v>
      </c>
      <c r="G39" s="225">
        <f t="shared" si="0"/>
        <v>0</v>
      </c>
      <c r="H39" s="225">
        <f t="shared" si="0"/>
        <v>0</v>
      </c>
      <c r="I39" s="225">
        <f t="shared" si="0"/>
        <v>0</v>
      </c>
      <c r="J39" s="225">
        <f t="shared" si="0"/>
        <v>0</v>
      </c>
      <c r="K39" s="225">
        <f t="shared" si="0"/>
        <v>0</v>
      </c>
      <c r="L39" s="225">
        <f t="shared" si="0"/>
        <v>0</v>
      </c>
      <c r="M39" s="225">
        <f t="shared" si="0"/>
        <v>0</v>
      </c>
      <c r="N39" s="225">
        <f t="shared" si="0"/>
        <v>0</v>
      </c>
      <c r="O39" s="225">
        <f t="shared" si="0"/>
        <v>0</v>
      </c>
      <c r="P39" s="225">
        <f t="shared" si="0"/>
        <v>0</v>
      </c>
      <c r="Q39" s="225">
        <f t="shared" si="0"/>
        <v>0</v>
      </c>
      <c r="R39" s="225">
        <f t="shared" si="0"/>
        <v>0</v>
      </c>
    </row>
    <row r="40" spans="1:18" x14ac:dyDescent="0.25">
      <c r="A40" s="254">
        <v>3295</v>
      </c>
      <c r="B40" s="106" t="s">
        <v>247</v>
      </c>
      <c r="C40" s="88"/>
      <c r="D40" s="89"/>
      <c r="E40" s="130"/>
      <c r="F40" s="251">
        <f>'2. Income &amp; Expenditure Budget'!F46</f>
        <v>0</v>
      </c>
      <c r="G40" s="222"/>
      <c r="H40" s="222"/>
      <c r="I40" s="222"/>
      <c r="J40" s="222"/>
      <c r="K40" s="222"/>
      <c r="L40" s="222"/>
      <c r="M40" s="222"/>
      <c r="N40" s="222"/>
      <c r="O40" s="222"/>
      <c r="P40" s="222"/>
      <c r="Q40" s="222"/>
      <c r="R40" s="222"/>
    </row>
    <row r="41" spans="1:18" x14ac:dyDescent="0.25">
      <c r="A41" s="254">
        <v>3296</v>
      </c>
      <c r="B41" s="106" t="s">
        <v>151</v>
      </c>
      <c r="C41" s="88"/>
      <c r="D41" s="89"/>
      <c r="E41" s="130"/>
      <c r="F41" s="251">
        <f>'2. Income &amp; Expenditure Budget'!F47</f>
        <v>0</v>
      </c>
      <c r="G41" s="222"/>
      <c r="H41" s="222"/>
      <c r="I41" s="222"/>
      <c r="J41" s="222"/>
      <c r="K41" s="222"/>
      <c r="L41" s="222"/>
      <c r="M41" s="222"/>
      <c r="N41" s="222"/>
      <c r="O41" s="222"/>
      <c r="P41" s="222"/>
      <c r="Q41" s="222"/>
      <c r="R41" s="222"/>
    </row>
    <row r="42" spans="1:18" x14ac:dyDescent="0.25">
      <c r="A42" s="254">
        <v>3297</v>
      </c>
      <c r="B42" s="106" t="s">
        <v>152</v>
      </c>
      <c r="C42" s="88"/>
      <c r="D42" s="89"/>
      <c r="E42" s="130"/>
      <c r="F42" s="251">
        <f>'2. Income &amp; Expenditure Budget'!F48</f>
        <v>0</v>
      </c>
      <c r="G42" s="222"/>
      <c r="H42" s="222"/>
      <c r="I42" s="222"/>
      <c r="J42" s="222"/>
      <c r="K42" s="222"/>
      <c r="L42" s="222"/>
      <c r="M42" s="222"/>
      <c r="N42" s="222"/>
      <c r="O42" s="222"/>
      <c r="P42" s="222"/>
      <c r="Q42" s="222"/>
      <c r="R42" s="222"/>
    </row>
    <row r="43" spans="1:18" x14ac:dyDescent="0.25">
      <c r="A43" s="254">
        <v>3298</v>
      </c>
      <c r="B43" s="106" t="s">
        <v>153</v>
      </c>
      <c r="C43" s="88"/>
      <c r="D43" s="89"/>
      <c r="E43" s="130"/>
      <c r="F43" s="251">
        <f>'2. Income &amp; Expenditure Budget'!F49</f>
        <v>0</v>
      </c>
      <c r="G43" s="222"/>
      <c r="H43" s="222"/>
      <c r="I43" s="222"/>
      <c r="J43" s="222"/>
      <c r="K43" s="222"/>
      <c r="L43" s="222"/>
      <c r="M43" s="222"/>
      <c r="N43" s="222"/>
      <c r="O43" s="222"/>
      <c r="P43" s="222"/>
      <c r="Q43" s="222"/>
      <c r="R43" s="222"/>
    </row>
    <row r="44" spans="1:18" x14ac:dyDescent="0.25">
      <c r="A44" s="254">
        <v>3299</v>
      </c>
      <c r="B44" s="106" t="s">
        <v>154</v>
      </c>
      <c r="C44" s="88"/>
      <c r="D44" s="89"/>
      <c r="E44" s="130"/>
      <c r="F44" s="251">
        <f>'2. Income &amp; Expenditure Budget'!F50</f>
        <v>0</v>
      </c>
      <c r="G44" s="222"/>
      <c r="H44" s="222"/>
      <c r="I44" s="222"/>
      <c r="J44" s="222"/>
      <c r="K44" s="222"/>
      <c r="L44" s="222"/>
      <c r="M44" s="222"/>
      <c r="N44" s="222"/>
      <c r="O44" s="222"/>
      <c r="P44" s="222"/>
      <c r="Q44" s="222"/>
      <c r="R44" s="222"/>
    </row>
    <row r="45" spans="1:18" x14ac:dyDescent="0.25">
      <c r="A45" s="252" t="s">
        <v>155</v>
      </c>
      <c r="B45" s="252"/>
      <c r="C45" s="252"/>
      <c r="D45" s="252"/>
      <c r="E45" s="253"/>
      <c r="F45" s="225">
        <f>SUM(F40:F44)</f>
        <v>0</v>
      </c>
      <c r="G45" s="225">
        <f t="shared" ref="G45:R45" si="1">SUM(G40:G44)</f>
        <v>0</v>
      </c>
      <c r="H45" s="225">
        <f t="shared" si="1"/>
        <v>0</v>
      </c>
      <c r="I45" s="225">
        <f t="shared" si="1"/>
        <v>0</v>
      </c>
      <c r="J45" s="225">
        <f t="shared" si="1"/>
        <v>0</v>
      </c>
      <c r="K45" s="225">
        <f t="shared" si="1"/>
        <v>0</v>
      </c>
      <c r="L45" s="225">
        <f t="shared" si="1"/>
        <v>0</v>
      </c>
      <c r="M45" s="225">
        <f t="shared" si="1"/>
        <v>0</v>
      </c>
      <c r="N45" s="225">
        <f t="shared" si="1"/>
        <v>0</v>
      </c>
      <c r="O45" s="225">
        <f t="shared" si="1"/>
        <v>0</v>
      </c>
      <c r="P45" s="225">
        <f t="shared" si="1"/>
        <v>0</v>
      </c>
      <c r="Q45" s="225">
        <f t="shared" si="1"/>
        <v>0</v>
      </c>
      <c r="R45" s="225">
        <f t="shared" si="1"/>
        <v>0</v>
      </c>
    </row>
    <row r="46" spans="1:18" ht="15.75" thickBot="1" x14ac:dyDescent="0.3">
      <c r="A46" s="117"/>
      <c r="B46" s="80" t="s">
        <v>76</v>
      </c>
      <c r="D46" s="14"/>
      <c r="E46" s="14"/>
      <c r="F46" s="135"/>
      <c r="G46" s="222"/>
      <c r="H46" s="222"/>
      <c r="I46" s="222"/>
      <c r="J46" s="222"/>
      <c r="K46" s="222"/>
      <c r="L46" s="222"/>
      <c r="M46" s="222"/>
      <c r="N46" s="222"/>
      <c r="O46" s="222"/>
      <c r="P46" s="222"/>
      <c r="Q46" s="222"/>
      <c r="R46" s="222"/>
    </row>
    <row r="47" spans="1:18" ht="15.75" thickBot="1" x14ac:dyDescent="0.3">
      <c r="A47" s="125" t="s">
        <v>95</v>
      </c>
      <c r="B47" s="124"/>
      <c r="C47" s="121"/>
      <c r="D47" s="121"/>
      <c r="E47" s="122"/>
      <c r="F47" s="144"/>
      <c r="G47" s="222"/>
      <c r="H47" s="222"/>
      <c r="I47" s="222"/>
      <c r="J47" s="222"/>
      <c r="K47" s="222"/>
      <c r="L47" s="222"/>
      <c r="M47" s="222"/>
      <c r="N47" s="222"/>
      <c r="O47" s="222"/>
      <c r="P47" s="222"/>
      <c r="Q47" s="222"/>
      <c r="R47" s="222"/>
    </row>
    <row r="48" spans="1:18" x14ac:dyDescent="0.25">
      <c r="A48" s="266">
        <v>3300</v>
      </c>
      <c r="B48" s="108" t="s">
        <v>96</v>
      </c>
      <c r="C48" s="87"/>
      <c r="D48" s="85"/>
      <c r="E48" s="128"/>
      <c r="F48" s="134">
        <f>'2. Income &amp; Expenditure Budget'!F54</f>
        <v>0</v>
      </c>
      <c r="G48" s="222"/>
      <c r="H48" s="222"/>
      <c r="I48" s="222"/>
      <c r="J48" s="222"/>
      <c r="K48" s="222"/>
      <c r="L48" s="222"/>
      <c r="M48" s="222"/>
      <c r="N48" s="222"/>
      <c r="O48" s="222"/>
      <c r="P48" s="222"/>
      <c r="Q48" s="222"/>
      <c r="R48" s="222"/>
    </row>
    <row r="49" spans="1:18" x14ac:dyDescent="0.25">
      <c r="A49" s="118">
        <v>3310</v>
      </c>
      <c r="B49" s="112" t="s">
        <v>157</v>
      </c>
      <c r="C49" s="90"/>
      <c r="D49" s="84"/>
      <c r="E49" s="127"/>
      <c r="F49" s="134">
        <f>'2. Income &amp; Expenditure Budget'!F55</f>
        <v>0</v>
      </c>
      <c r="G49" s="222"/>
      <c r="H49" s="222"/>
      <c r="I49" s="222"/>
      <c r="J49" s="222"/>
      <c r="K49" s="222"/>
      <c r="L49" s="222"/>
      <c r="M49" s="222"/>
      <c r="N49" s="222"/>
      <c r="O49" s="222"/>
      <c r="P49" s="222"/>
      <c r="Q49" s="222"/>
      <c r="R49" s="222"/>
    </row>
    <row r="50" spans="1:18" x14ac:dyDescent="0.25">
      <c r="A50" s="114">
        <v>3330</v>
      </c>
      <c r="B50" s="108" t="s">
        <v>6</v>
      </c>
      <c r="C50" s="87"/>
      <c r="D50" s="85"/>
      <c r="E50" s="128"/>
      <c r="F50" s="134">
        <f>'2. Income &amp; Expenditure Budget'!F56</f>
        <v>0</v>
      </c>
      <c r="G50" s="222"/>
      <c r="H50" s="222"/>
      <c r="I50" s="222"/>
      <c r="J50" s="222"/>
      <c r="K50" s="222"/>
      <c r="L50" s="222"/>
      <c r="M50" s="222"/>
      <c r="N50" s="222"/>
      <c r="O50" s="222"/>
      <c r="P50" s="222"/>
      <c r="Q50" s="222"/>
      <c r="R50" s="222"/>
    </row>
    <row r="51" spans="1:18" x14ac:dyDescent="0.25">
      <c r="A51" s="115">
        <v>3335</v>
      </c>
      <c r="B51" s="109" t="s">
        <v>77</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3350</v>
      </c>
      <c r="B52" s="110" t="s">
        <v>220</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3370</v>
      </c>
      <c r="B53" s="110" t="s">
        <v>176</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3375</v>
      </c>
      <c r="B54" s="109" t="s">
        <v>78</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3390</v>
      </c>
      <c r="B55" s="110" t="s">
        <v>79</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3395</v>
      </c>
      <c r="B56" s="110" t="s">
        <v>318</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4">
        <v>3410</v>
      </c>
      <c r="B57" s="108" t="s">
        <v>113</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3420</v>
      </c>
      <c r="B58" s="108" t="s">
        <v>7</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3430</v>
      </c>
      <c r="B59" s="108" t="s">
        <v>8</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3440</v>
      </c>
      <c r="B60" s="108" t="s">
        <v>60</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3450</v>
      </c>
      <c r="B61" s="108" t="s">
        <v>177</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3460</v>
      </c>
      <c r="B62" s="108" t="s">
        <v>320</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3490</v>
      </c>
      <c r="B63" s="108" t="s">
        <v>158</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5">
        <v>3495</v>
      </c>
      <c r="B64" s="109" t="s">
        <v>80</v>
      </c>
      <c r="C64" s="87"/>
      <c r="D64" s="87"/>
      <c r="E64" s="131"/>
      <c r="F64" s="134">
        <f>'2. Income &amp; Expenditure Budget'!F70</f>
        <v>0</v>
      </c>
      <c r="G64" s="222"/>
      <c r="H64" s="222"/>
      <c r="I64" s="222"/>
      <c r="J64" s="222"/>
      <c r="K64" s="222"/>
      <c r="L64" s="222"/>
      <c r="M64" s="222"/>
      <c r="N64" s="222"/>
      <c r="O64" s="222"/>
      <c r="P64" s="222"/>
      <c r="Q64" s="222"/>
      <c r="R64" s="222"/>
    </row>
    <row r="65" spans="1:18" x14ac:dyDescent="0.25">
      <c r="A65" s="115">
        <v>3500</v>
      </c>
      <c r="B65" s="110" t="s">
        <v>178</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3510</v>
      </c>
      <c r="B66" s="110" t="s">
        <v>9</v>
      </c>
      <c r="C66" s="87"/>
      <c r="D66" s="85"/>
      <c r="E66" s="128"/>
      <c r="F66" s="134">
        <f>'2. Income &amp; Expenditure Budget'!F72</f>
        <v>0</v>
      </c>
      <c r="G66" s="222"/>
      <c r="H66" s="222"/>
      <c r="I66" s="222"/>
      <c r="J66" s="222"/>
      <c r="K66" s="222"/>
      <c r="L66" s="222"/>
      <c r="M66" s="222"/>
      <c r="N66" s="222"/>
      <c r="O66" s="222"/>
      <c r="P66" s="222"/>
      <c r="Q66" s="222"/>
      <c r="R66" s="222"/>
    </row>
    <row r="67" spans="1:18" x14ac:dyDescent="0.25">
      <c r="A67" s="115">
        <v>3520</v>
      </c>
      <c r="B67" s="110" t="s">
        <v>179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3530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3535</v>
      </c>
      <c r="B69" s="109"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4">
        <v>3550</v>
      </c>
      <c r="B70" s="108" t="s">
        <v>81</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6">
        <v>3570</v>
      </c>
      <c r="B71" s="111" t="s">
        <v>182</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267">
        <v>3574</v>
      </c>
      <c r="B72" s="110" t="s">
        <v>159</v>
      </c>
      <c r="C72" s="87"/>
      <c r="D72" s="85"/>
      <c r="E72" s="128"/>
      <c r="F72" s="134">
        <f>'2. Income &amp; Expenditure Budget'!F78</f>
        <v>0</v>
      </c>
      <c r="G72" s="222"/>
      <c r="H72" s="222"/>
      <c r="I72" s="222"/>
      <c r="J72" s="222"/>
      <c r="K72" s="222"/>
      <c r="L72" s="222"/>
      <c r="M72" s="222"/>
      <c r="N72" s="222"/>
      <c r="O72" s="222"/>
      <c r="P72" s="222"/>
      <c r="Q72" s="222"/>
      <c r="R72" s="222"/>
    </row>
    <row r="73" spans="1:18" ht="15.75" thickBot="1" x14ac:dyDescent="0.3">
      <c r="A73" s="264">
        <v>3575</v>
      </c>
      <c r="B73" s="109"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125" t="s">
        <v>97</v>
      </c>
      <c r="B74" s="124"/>
      <c r="C74" s="121"/>
      <c r="D74" s="121"/>
      <c r="E74" s="122"/>
      <c r="F74" s="144">
        <f>SUM(F48:F73)</f>
        <v>0</v>
      </c>
      <c r="G74" s="259">
        <f t="shared" ref="G74:R74" si="2">SUM(G48:G73)</f>
        <v>0</v>
      </c>
      <c r="H74" s="259">
        <f t="shared" si="2"/>
        <v>0</v>
      </c>
      <c r="I74" s="259">
        <f t="shared" si="2"/>
        <v>0</v>
      </c>
      <c r="J74" s="259">
        <f t="shared" si="2"/>
        <v>0</v>
      </c>
      <c r="K74" s="259">
        <f t="shared" si="2"/>
        <v>0</v>
      </c>
      <c r="L74" s="259">
        <f t="shared" si="2"/>
        <v>0</v>
      </c>
      <c r="M74" s="259">
        <f t="shared" si="2"/>
        <v>0</v>
      </c>
      <c r="N74" s="259">
        <f t="shared" si="2"/>
        <v>0</v>
      </c>
      <c r="O74" s="259">
        <f t="shared" si="2"/>
        <v>0</v>
      </c>
      <c r="P74" s="259">
        <f t="shared" si="2"/>
        <v>0</v>
      </c>
      <c r="Q74" s="259">
        <f t="shared" si="2"/>
        <v>0</v>
      </c>
      <c r="R74" s="259">
        <f t="shared" si="2"/>
        <v>0</v>
      </c>
    </row>
    <row r="75" spans="1:18" ht="15.75" thickBot="1" x14ac:dyDescent="0.3">
      <c r="A75" s="117"/>
      <c r="B75" s="80" t="s">
        <v>76</v>
      </c>
      <c r="D75" s="14"/>
      <c r="E75" s="14"/>
      <c r="F75" s="138"/>
      <c r="G75" s="222"/>
      <c r="H75" s="222"/>
      <c r="I75" s="222"/>
      <c r="J75" s="222"/>
      <c r="K75" s="222"/>
      <c r="L75" s="222"/>
      <c r="M75" s="222"/>
      <c r="N75" s="222"/>
      <c r="O75" s="222"/>
      <c r="P75" s="222"/>
      <c r="Q75" s="222"/>
      <c r="R75" s="222"/>
    </row>
    <row r="76" spans="1:18" ht="15.75" thickBot="1" x14ac:dyDescent="0.3">
      <c r="A76" s="125" t="s">
        <v>10</v>
      </c>
      <c r="B76" s="124"/>
      <c r="C76" s="121"/>
      <c r="D76" s="121"/>
      <c r="E76" s="122"/>
      <c r="F76" s="144"/>
      <c r="G76" s="222"/>
      <c r="H76" s="222"/>
      <c r="I76" s="222"/>
      <c r="J76" s="222"/>
      <c r="K76" s="222"/>
      <c r="L76" s="222"/>
      <c r="M76" s="222"/>
      <c r="N76" s="222"/>
      <c r="O76" s="222"/>
      <c r="P76" s="222"/>
      <c r="Q76" s="222"/>
      <c r="R76" s="222"/>
    </row>
    <row r="77" spans="1:18" x14ac:dyDescent="0.25">
      <c r="A77" s="268">
        <v>3650</v>
      </c>
      <c r="B77" s="106" t="s">
        <v>246</v>
      </c>
      <c r="C77" s="87"/>
      <c r="D77" s="85"/>
      <c r="E77" s="128"/>
      <c r="F77" s="139">
        <f>'2. Income &amp; Expenditure Budget'!F83</f>
        <v>0</v>
      </c>
      <c r="G77" s="222"/>
      <c r="H77" s="222"/>
      <c r="I77" s="222"/>
      <c r="J77" s="222"/>
      <c r="K77" s="222"/>
      <c r="L77" s="222"/>
      <c r="M77" s="222"/>
      <c r="N77" s="222"/>
      <c r="O77" s="222"/>
      <c r="P77" s="222"/>
      <c r="Q77" s="222"/>
      <c r="R77" s="222"/>
    </row>
    <row r="78" spans="1:18" x14ac:dyDescent="0.25">
      <c r="A78" s="114">
        <v>3700</v>
      </c>
      <c r="B78" s="106" t="s">
        <v>183</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3770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3800</v>
      </c>
      <c r="B80" s="106" t="s">
        <v>11</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6">
        <v>3850</v>
      </c>
      <c r="B81" s="106" t="s">
        <v>10</v>
      </c>
      <c r="C81" s="88"/>
      <c r="D81" s="89"/>
      <c r="E81" s="130"/>
      <c r="F81" s="139">
        <f>'2. Income &amp; Expenditure Budget'!F87</f>
        <v>0</v>
      </c>
      <c r="G81" s="222"/>
      <c r="H81" s="222"/>
      <c r="I81" s="222"/>
      <c r="J81" s="222"/>
      <c r="K81" s="222"/>
      <c r="L81" s="222"/>
      <c r="M81" s="222"/>
      <c r="N81" s="222"/>
      <c r="O81" s="222"/>
      <c r="P81" s="222"/>
      <c r="Q81" s="222"/>
      <c r="R81" s="222"/>
    </row>
    <row r="82" spans="1:18" x14ac:dyDescent="0.25">
      <c r="A82" s="116">
        <v>3851</v>
      </c>
      <c r="B82" s="106" t="s">
        <v>161</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3852</v>
      </c>
      <c r="B83" s="106" t="s">
        <v>163</v>
      </c>
      <c r="C83" s="88"/>
      <c r="D83" s="89"/>
      <c r="E83" s="130"/>
      <c r="F83" s="139">
        <f>'2. Income &amp; Expenditure Budget'!F89</f>
        <v>0</v>
      </c>
      <c r="G83" s="222"/>
      <c r="H83" s="222"/>
      <c r="I83" s="222"/>
      <c r="J83" s="222"/>
      <c r="K83" s="222"/>
      <c r="L83" s="222"/>
      <c r="M83" s="222"/>
      <c r="N83" s="222"/>
      <c r="O83" s="222"/>
      <c r="P83" s="222"/>
      <c r="Q83" s="222"/>
      <c r="R83" s="222"/>
    </row>
    <row r="84" spans="1:18" ht="15.75" thickBot="1" x14ac:dyDescent="0.3">
      <c r="A84" s="116">
        <v>3853</v>
      </c>
      <c r="B84" s="106" t="s">
        <v>162</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25" t="s">
        <v>98</v>
      </c>
      <c r="B85" s="124"/>
      <c r="C85" s="121"/>
      <c r="D85" s="121"/>
      <c r="E85" s="122"/>
      <c r="F85" s="144">
        <f t="shared" ref="F85:R85" si="3">SUM(F77:F84)</f>
        <v>0</v>
      </c>
      <c r="G85" s="259">
        <f t="shared" si="3"/>
        <v>0</v>
      </c>
      <c r="H85" s="259">
        <f t="shared" si="3"/>
        <v>0</v>
      </c>
      <c r="I85" s="259">
        <f t="shared" si="3"/>
        <v>0</v>
      </c>
      <c r="J85" s="259">
        <f t="shared" si="3"/>
        <v>0</v>
      </c>
      <c r="K85" s="259">
        <f t="shared" si="3"/>
        <v>0</v>
      </c>
      <c r="L85" s="259">
        <f t="shared" si="3"/>
        <v>0</v>
      </c>
      <c r="M85" s="259">
        <f t="shared" si="3"/>
        <v>0</v>
      </c>
      <c r="N85" s="259">
        <f t="shared" si="3"/>
        <v>0</v>
      </c>
      <c r="O85" s="259">
        <f t="shared" si="3"/>
        <v>0</v>
      </c>
      <c r="P85" s="259">
        <f t="shared" si="3"/>
        <v>0</v>
      </c>
      <c r="Q85" s="259">
        <f t="shared" si="3"/>
        <v>0</v>
      </c>
      <c r="R85" s="259">
        <f t="shared" si="3"/>
        <v>0</v>
      </c>
    </row>
    <row r="86" spans="1:18" ht="15.75" thickBot="1" x14ac:dyDescent="0.3">
      <c r="A86" s="117"/>
      <c r="B86" s="80" t="s">
        <v>76</v>
      </c>
      <c r="D86" s="14"/>
      <c r="E86" s="14"/>
      <c r="F86" s="135"/>
      <c r="G86" s="222"/>
      <c r="H86" s="222"/>
      <c r="I86" s="222"/>
      <c r="J86" s="222"/>
      <c r="K86" s="222"/>
      <c r="L86" s="222"/>
      <c r="M86" s="222"/>
      <c r="N86" s="222"/>
      <c r="O86" s="222"/>
      <c r="P86" s="222"/>
      <c r="Q86" s="222"/>
      <c r="R86" s="222"/>
    </row>
    <row r="87" spans="1:18" ht="15.75" thickBot="1" x14ac:dyDescent="0.3">
      <c r="A87" s="125"/>
      <c r="B87" s="124" t="s">
        <v>12</v>
      </c>
      <c r="C87" s="121"/>
      <c r="D87" s="121"/>
      <c r="E87" s="122"/>
      <c r="F87" s="144">
        <f t="shared" ref="F87:R87" si="4">F85+F74+F45+F39</f>
        <v>430221</v>
      </c>
      <c r="G87" s="144">
        <f t="shared" si="4"/>
        <v>0</v>
      </c>
      <c r="H87" s="144">
        <f t="shared" si="4"/>
        <v>0</v>
      </c>
      <c r="I87" s="144">
        <f t="shared" si="4"/>
        <v>0</v>
      </c>
      <c r="J87" s="144">
        <f t="shared" si="4"/>
        <v>0</v>
      </c>
      <c r="K87" s="144">
        <f t="shared" si="4"/>
        <v>0</v>
      </c>
      <c r="L87" s="144">
        <f t="shared" si="4"/>
        <v>0</v>
      </c>
      <c r="M87" s="144">
        <f t="shared" si="4"/>
        <v>0</v>
      </c>
      <c r="N87" s="144">
        <f t="shared" si="4"/>
        <v>0</v>
      </c>
      <c r="O87" s="144">
        <f t="shared" si="4"/>
        <v>0</v>
      </c>
      <c r="P87" s="144">
        <f t="shared" si="4"/>
        <v>0</v>
      </c>
      <c r="Q87" s="144">
        <f t="shared" si="4"/>
        <v>0</v>
      </c>
      <c r="R87" s="144">
        <f t="shared" si="4"/>
        <v>0</v>
      </c>
    </row>
    <row r="88" spans="1:18" x14ac:dyDescent="0.25">
      <c r="A88" s="169"/>
      <c r="B88" s="156"/>
      <c r="C88" s="156"/>
      <c r="D88" s="156"/>
      <c r="E88" s="155"/>
      <c r="F88" s="170"/>
      <c r="G88" s="225"/>
      <c r="H88" s="225"/>
      <c r="I88" s="225"/>
      <c r="J88" s="225"/>
      <c r="K88" s="225"/>
      <c r="L88" s="225"/>
      <c r="M88" s="225"/>
      <c r="N88" s="225"/>
      <c r="O88" s="225"/>
      <c r="P88" s="225"/>
      <c r="Q88" s="225"/>
      <c r="R88" s="225"/>
    </row>
    <row r="89" spans="1:18" ht="15.75" thickBot="1" x14ac:dyDescent="0.3">
      <c r="A89" s="157"/>
      <c r="B89" s="158" t="s">
        <v>76</v>
      </c>
      <c r="C89" s="159"/>
      <c r="D89" s="160"/>
      <c r="E89" s="160"/>
      <c r="F89" s="161"/>
      <c r="G89" s="222"/>
      <c r="H89" s="222"/>
      <c r="I89" s="222"/>
      <c r="J89" s="222"/>
      <c r="K89" s="222"/>
      <c r="L89" s="222"/>
      <c r="M89" s="222"/>
      <c r="N89" s="222"/>
      <c r="O89" s="222"/>
      <c r="P89" s="222"/>
      <c r="Q89" s="222"/>
      <c r="R89" s="222"/>
    </row>
    <row r="90" spans="1:18" ht="19.5" thickBot="1" x14ac:dyDescent="0.35">
      <c r="A90" s="164"/>
      <c r="B90" s="172" t="s">
        <v>13</v>
      </c>
      <c r="C90" s="85"/>
      <c r="D90" s="128"/>
      <c r="E90" s="128"/>
      <c r="F90" s="162"/>
      <c r="G90" s="222"/>
      <c r="H90" s="222"/>
      <c r="I90" s="222"/>
      <c r="J90" s="222"/>
      <c r="K90" s="222"/>
      <c r="L90" s="222"/>
      <c r="M90" s="222"/>
      <c r="N90" s="222"/>
      <c r="O90" s="222"/>
      <c r="P90" s="222"/>
      <c r="Q90" s="222"/>
      <c r="R90" s="222"/>
    </row>
    <row r="91" spans="1:18" ht="15.75" thickBot="1" x14ac:dyDescent="0.3">
      <c r="A91" s="117"/>
      <c r="B91" s="88"/>
      <c r="C91" s="89"/>
      <c r="D91" s="130"/>
      <c r="E91" s="130"/>
      <c r="F91" s="163"/>
      <c r="G91" s="222"/>
      <c r="H91" s="222"/>
      <c r="I91" s="222"/>
      <c r="J91" s="222"/>
      <c r="K91" s="222"/>
      <c r="L91" s="222"/>
      <c r="M91" s="222"/>
      <c r="N91" s="222"/>
      <c r="O91" s="222"/>
      <c r="P91" s="222"/>
      <c r="Q91" s="222"/>
      <c r="R91" s="222"/>
    </row>
    <row r="92" spans="1:18" ht="15.75" thickBot="1" x14ac:dyDescent="0.3">
      <c r="A92" s="173" t="s">
        <v>99</v>
      </c>
      <c r="B92" s="174"/>
      <c r="C92" s="174"/>
      <c r="D92" s="174"/>
      <c r="E92" s="174"/>
      <c r="F92" s="175"/>
      <c r="G92" s="222"/>
      <c r="H92" s="222"/>
      <c r="I92" s="222"/>
      <c r="J92" s="222"/>
      <c r="K92" s="222"/>
      <c r="L92" s="222"/>
      <c r="M92" s="222"/>
      <c r="N92" s="222"/>
      <c r="O92" s="222"/>
      <c r="P92" s="222"/>
      <c r="Q92" s="222"/>
      <c r="R92" s="222"/>
    </row>
    <row r="93" spans="1:18" x14ac:dyDescent="0.25">
      <c r="A93" s="120">
        <v>4110</v>
      </c>
      <c r="B93" s="106" t="s">
        <v>75</v>
      </c>
      <c r="C93" s="90"/>
      <c r="D93" s="84"/>
      <c r="E93" s="127"/>
      <c r="F93" s="136">
        <f>'2. Income &amp; Expenditure Budget'!F99</f>
        <v>0</v>
      </c>
      <c r="G93" s="222"/>
      <c r="H93" s="222"/>
      <c r="I93" s="222"/>
      <c r="J93" s="222"/>
      <c r="K93" s="222"/>
      <c r="L93" s="222"/>
      <c r="M93" s="222"/>
      <c r="N93" s="222"/>
      <c r="O93" s="222"/>
      <c r="P93" s="222"/>
      <c r="Q93" s="222"/>
      <c r="R93" s="222"/>
    </row>
    <row r="94" spans="1:18" x14ac:dyDescent="0.25">
      <c r="A94" s="120">
        <v>4111</v>
      </c>
      <c r="B94" s="106" t="s">
        <v>82</v>
      </c>
      <c r="C94" s="87"/>
      <c r="D94" s="85"/>
      <c r="E94" s="128"/>
      <c r="F94" s="136">
        <f>'2. Income &amp; Expenditure Budget'!F100</f>
        <v>0</v>
      </c>
      <c r="G94" s="222"/>
      <c r="H94" s="222"/>
      <c r="I94" s="222"/>
      <c r="J94" s="222"/>
      <c r="K94" s="222"/>
      <c r="L94" s="222"/>
      <c r="M94" s="222"/>
      <c r="N94" s="222"/>
      <c r="O94" s="222"/>
      <c r="P94" s="222"/>
      <c r="Q94" s="222"/>
      <c r="R94" s="222"/>
    </row>
    <row r="95" spans="1:18" x14ac:dyDescent="0.25">
      <c r="A95" s="120">
        <v>4112</v>
      </c>
      <c r="B95" s="106" t="s">
        <v>245</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4150</v>
      </c>
      <c r="B96" s="106" t="s">
        <v>266</v>
      </c>
      <c r="C96" s="87"/>
      <c r="D96" s="85"/>
      <c r="E96" s="128"/>
      <c r="F96" s="136">
        <f>'2. Income &amp; Expenditure Budget'!F102</f>
        <v>20874</v>
      </c>
      <c r="G96" s="222"/>
      <c r="H96" s="222"/>
      <c r="I96" s="222"/>
      <c r="J96" s="222"/>
      <c r="K96" s="222"/>
      <c r="L96" s="222"/>
      <c r="M96" s="222"/>
      <c r="N96" s="222"/>
      <c r="O96" s="222"/>
      <c r="P96" s="222"/>
      <c r="Q96" s="222"/>
      <c r="R96" s="222"/>
    </row>
    <row r="97" spans="1:18" x14ac:dyDescent="0.25">
      <c r="A97" s="120">
        <v>4155</v>
      </c>
      <c r="B97" s="106" t="s">
        <v>231</v>
      </c>
      <c r="C97" s="87"/>
      <c r="D97" s="85"/>
      <c r="E97" s="128"/>
      <c r="F97" s="136">
        <f>'2. Income &amp; Expenditure Budget'!F103</f>
        <v>0</v>
      </c>
      <c r="G97" s="222"/>
      <c r="H97" s="222"/>
      <c r="I97" s="222"/>
      <c r="J97" s="222"/>
      <c r="K97" s="222"/>
      <c r="L97" s="222"/>
      <c r="M97" s="222"/>
      <c r="N97" s="222"/>
      <c r="O97" s="222"/>
      <c r="P97" s="222"/>
      <c r="Q97" s="222"/>
      <c r="R97" s="222"/>
    </row>
    <row r="98" spans="1:18" x14ac:dyDescent="0.25">
      <c r="A98" s="120">
        <v>4170</v>
      </c>
      <c r="B98" s="106" t="s">
        <v>185</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4180</v>
      </c>
      <c r="B99" s="106" t="s">
        <v>244</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4181</v>
      </c>
      <c r="B100" s="106" t="s">
        <v>341</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4190</v>
      </c>
      <c r="B101" s="106" t="s">
        <v>221</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4196</v>
      </c>
      <c r="B102" s="106" t="s">
        <v>164</v>
      </c>
      <c r="C102" s="88"/>
      <c r="D102" s="89"/>
      <c r="E102" s="130"/>
      <c r="F102" s="136">
        <f>'2. Income &amp; Expenditure Budget'!F108</f>
        <v>0</v>
      </c>
      <c r="G102" s="222"/>
      <c r="H102" s="222"/>
      <c r="I102" s="222"/>
      <c r="J102" s="222"/>
      <c r="K102" s="222"/>
      <c r="L102" s="222"/>
      <c r="M102" s="222"/>
      <c r="N102" s="222"/>
      <c r="O102" s="222"/>
      <c r="P102" s="222"/>
      <c r="Q102" s="222"/>
      <c r="R102" s="222"/>
    </row>
    <row r="103" spans="1:18" x14ac:dyDescent="0.25">
      <c r="A103" s="120">
        <v>4197</v>
      </c>
      <c r="B103" s="106" t="s">
        <v>243</v>
      </c>
      <c r="C103" s="88"/>
      <c r="D103" s="89"/>
      <c r="E103" s="130"/>
      <c r="F103" s="136">
        <f>'2. Income &amp; Expenditure Budget'!F109</f>
        <v>0</v>
      </c>
      <c r="G103" s="276"/>
      <c r="H103" s="276"/>
      <c r="I103" s="276"/>
      <c r="J103" s="276"/>
      <c r="K103" s="276"/>
      <c r="L103" s="276"/>
      <c r="M103" s="276"/>
      <c r="N103" s="276"/>
      <c r="O103" s="276"/>
      <c r="P103" s="276"/>
      <c r="Q103" s="276"/>
      <c r="R103" s="276"/>
    </row>
    <row r="104" spans="1:18" x14ac:dyDescent="0.25">
      <c r="A104" s="326">
        <v>4198</v>
      </c>
      <c r="B104" s="327" t="s">
        <v>322</v>
      </c>
      <c r="C104" s="337"/>
      <c r="D104" s="319"/>
      <c r="E104" s="319"/>
      <c r="F104" s="338">
        <f>'2. Income &amp; Expenditure Budget'!F110</f>
        <v>0</v>
      </c>
      <c r="G104" s="276"/>
      <c r="H104" s="276"/>
      <c r="I104" s="276"/>
      <c r="J104" s="276"/>
      <c r="K104" s="276"/>
      <c r="L104" s="276"/>
      <c r="M104" s="276"/>
      <c r="N104" s="276"/>
      <c r="O104" s="276"/>
      <c r="P104" s="276"/>
      <c r="Q104" s="276"/>
      <c r="R104" s="276"/>
    </row>
    <row r="105" spans="1:18" ht="15.75" thickBot="1" x14ac:dyDescent="0.3">
      <c r="A105" s="320">
        <v>4199</v>
      </c>
      <c r="B105" s="321" t="s">
        <v>323</v>
      </c>
      <c r="C105" s="337"/>
      <c r="D105" s="319"/>
      <c r="E105" s="319"/>
      <c r="F105" s="338">
        <f>'2. Income &amp; Expenditure Budget'!F111</f>
        <v>0</v>
      </c>
      <c r="G105" s="276"/>
      <c r="H105" s="276"/>
      <c r="I105" s="276"/>
      <c r="J105" s="276"/>
      <c r="K105" s="276"/>
      <c r="L105" s="276"/>
      <c r="M105" s="276"/>
      <c r="N105" s="276"/>
      <c r="O105" s="276"/>
      <c r="P105" s="276"/>
      <c r="Q105" s="276"/>
      <c r="R105" s="276"/>
    </row>
    <row r="106" spans="1:18" ht="15.75" thickBot="1" x14ac:dyDescent="0.3">
      <c r="A106" s="173" t="s">
        <v>111</v>
      </c>
      <c r="B106" s="174"/>
      <c r="C106" s="174"/>
      <c r="D106" s="174"/>
      <c r="E106" s="174"/>
      <c r="F106" s="220">
        <f t="shared" ref="F106:R106" si="5">SUM(F93:F102)</f>
        <v>20874</v>
      </c>
      <c r="G106" s="220">
        <f t="shared" si="5"/>
        <v>0</v>
      </c>
      <c r="H106" s="220">
        <f t="shared" si="5"/>
        <v>0</v>
      </c>
      <c r="I106" s="220">
        <f t="shared" si="5"/>
        <v>0</v>
      </c>
      <c r="J106" s="220">
        <f t="shared" si="5"/>
        <v>0</v>
      </c>
      <c r="K106" s="220">
        <f t="shared" si="5"/>
        <v>0</v>
      </c>
      <c r="L106" s="220">
        <f t="shared" si="5"/>
        <v>0</v>
      </c>
      <c r="M106" s="220">
        <f t="shared" si="5"/>
        <v>0</v>
      </c>
      <c r="N106" s="220">
        <f t="shared" si="5"/>
        <v>0</v>
      </c>
      <c r="O106" s="220">
        <f t="shared" si="5"/>
        <v>0</v>
      </c>
      <c r="P106" s="220">
        <f t="shared" si="5"/>
        <v>0</v>
      </c>
      <c r="Q106" s="220">
        <f t="shared" si="5"/>
        <v>0</v>
      </c>
      <c r="R106" s="220">
        <f t="shared" si="5"/>
        <v>0</v>
      </c>
    </row>
    <row r="107" spans="1:18" ht="15.75" thickBot="1" x14ac:dyDescent="0.3">
      <c r="A107" s="117"/>
      <c r="B107" s="80" t="s">
        <v>76</v>
      </c>
      <c r="D107" s="14"/>
      <c r="E107" s="14"/>
      <c r="F107" s="135"/>
      <c r="G107" s="222"/>
      <c r="H107" s="222"/>
      <c r="I107" s="222"/>
      <c r="J107" s="222"/>
      <c r="K107" s="222"/>
      <c r="L107" s="222"/>
      <c r="M107" s="222"/>
      <c r="N107" s="222"/>
      <c r="O107" s="222"/>
      <c r="P107" s="222"/>
      <c r="Q107" s="222"/>
      <c r="R107" s="222"/>
    </row>
    <row r="108" spans="1:18" ht="15.75" thickBot="1" x14ac:dyDescent="0.3">
      <c r="A108" s="173" t="s">
        <v>100</v>
      </c>
      <c r="B108" s="174"/>
      <c r="C108" s="174"/>
      <c r="D108" s="174"/>
      <c r="E108" s="174"/>
      <c r="F108" s="175"/>
      <c r="G108" s="222"/>
      <c r="H108" s="222"/>
      <c r="I108" s="222"/>
      <c r="J108" s="222"/>
      <c r="K108" s="222"/>
      <c r="L108" s="222"/>
      <c r="M108" s="222"/>
      <c r="N108" s="222"/>
      <c r="O108" s="222"/>
      <c r="P108" s="222"/>
      <c r="Q108" s="222"/>
      <c r="R108" s="222"/>
    </row>
    <row r="109" spans="1:18" x14ac:dyDescent="0.25">
      <c r="A109" s="266">
        <v>4310</v>
      </c>
      <c r="B109" s="106" t="s">
        <v>14</v>
      </c>
      <c r="C109" s="87"/>
      <c r="D109" s="85"/>
      <c r="E109" s="128"/>
      <c r="F109" s="141">
        <f>'2. Income &amp; Expenditure Budget'!F115</f>
        <v>0</v>
      </c>
      <c r="G109" s="222"/>
      <c r="H109" s="222"/>
      <c r="I109" s="222"/>
      <c r="J109" s="222"/>
      <c r="K109" s="222"/>
      <c r="L109" s="222"/>
      <c r="M109" s="222"/>
      <c r="N109" s="222"/>
      <c r="O109" s="222"/>
      <c r="P109" s="222"/>
      <c r="Q109" s="222"/>
      <c r="R109" s="222"/>
    </row>
    <row r="110" spans="1:18" x14ac:dyDescent="0.25">
      <c r="A110" s="114">
        <v>4330</v>
      </c>
      <c r="B110" s="106" t="s">
        <v>186</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4350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4370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4390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4410</v>
      </c>
      <c r="B114" s="106" t="s">
        <v>366</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4420</v>
      </c>
      <c r="B115" s="106" t="s">
        <v>324</v>
      </c>
      <c r="C115" s="87"/>
      <c r="D115" s="85"/>
      <c r="E115" s="128"/>
      <c r="F115" s="141">
        <f>'2. Income &amp; Expenditure Budget'!F130</f>
        <v>0</v>
      </c>
      <c r="G115" s="222"/>
      <c r="H115" s="222"/>
      <c r="I115" s="222"/>
      <c r="J115" s="222"/>
      <c r="K115" s="222"/>
      <c r="L115" s="222"/>
      <c r="M115" s="222"/>
      <c r="N115" s="222"/>
      <c r="O115" s="222"/>
      <c r="P115" s="222"/>
      <c r="Q115" s="222"/>
      <c r="R115" s="222"/>
    </row>
    <row r="116" spans="1:18" x14ac:dyDescent="0.25">
      <c r="A116" s="114">
        <v>4430</v>
      </c>
      <c r="B116" s="106" t="s">
        <v>190</v>
      </c>
      <c r="C116" s="87"/>
      <c r="D116" s="85"/>
      <c r="E116" s="128"/>
      <c r="F116" s="141">
        <f>'2. Income &amp; Expenditure Budget'!F122</f>
        <v>0</v>
      </c>
      <c r="G116" s="222"/>
      <c r="H116" s="222"/>
      <c r="I116" s="222"/>
      <c r="J116" s="222"/>
      <c r="K116" s="222"/>
      <c r="L116" s="222"/>
      <c r="M116" s="222"/>
      <c r="N116" s="222"/>
      <c r="O116" s="222"/>
      <c r="P116" s="222"/>
      <c r="Q116" s="222"/>
      <c r="R116" s="222"/>
    </row>
    <row r="117" spans="1:18" x14ac:dyDescent="0.25">
      <c r="A117" s="114">
        <v>4450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4470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4490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4550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4570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4590</v>
      </c>
      <c r="B122" s="106" t="s">
        <v>222</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4610</v>
      </c>
      <c r="B123" s="106" t="s">
        <v>196</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4620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4630</v>
      </c>
      <c r="B125" s="106" t="s">
        <v>15</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4635</v>
      </c>
      <c r="B126" s="106" t="s">
        <v>325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4640</v>
      </c>
      <c r="B127" s="106" t="s">
        <v>198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4650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4670</v>
      </c>
      <c r="B129" s="106" t="s">
        <v>101</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5">
        <v>4671</v>
      </c>
      <c r="B130" s="106" t="s">
        <v>223</v>
      </c>
      <c r="C130" s="86"/>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4690</v>
      </c>
      <c r="B131" s="106" t="s">
        <v>16</v>
      </c>
      <c r="C131" s="87"/>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4710</v>
      </c>
      <c r="B132" s="106" t="s">
        <v>200</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4720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4730</v>
      </c>
      <c r="B134" s="106" t="s">
        <v>165</v>
      </c>
      <c r="C134" s="87"/>
      <c r="D134" s="85"/>
      <c r="E134" s="128"/>
      <c r="F134" s="141">
        <f>'2. Income &amp; Expenditure Budget'!F140</f>
        <v>13536</v>
      </c>
      <c r="G134" s="222"/>
      <c r="H134" s="222"/>
      <c r="I134" s="222"/>
      <c r="J134" s="222"/>
      <c r="K134" s="222"/>
      <c r="L134" s="222"/>
      <c r="M134" s="222"/>
      <c r="N134" s="222"/>
      <c r="O134" s="222"/>
      <c r="P134" s="222"/>
      <c r="Q134" s="222"/>
      <c r="R134" s="222"/>
    </row>
    <row r="135" spans="1:18" x14ac:dyDescent="0.25">
      <c r="A135" s="115">
        <v>4740</v>
      </c>
      <c r="B135" s="106" t="s">
        <v>202</v>
      </c>
      <c r="C135" s="87"/>
      <c r="D135" s="85"/>
      <c r="E135" s="128"/>
      <c r="F135" s="141">
        <f>'2. Income &amp; Expenditure Budget'!F141</f>
        <v>0</v>
      </c>
      <c r="G135" s="222"/>
      <c r="H135" s="222"/>
      <c r="I135" s="222"/>
      <c r="J135" s="222"/>
      <c r="K135" s="222"/>
      <c r="L135" s="222"/>
      <c r="M135" s="222"/>
      <c r="N135" s="222"/>
      <c r="O135" s="222"/>
      <c r="P135" s="222"/>
      <c r="Q135" s="222"/>
      <c r="R135" s="222"/>
    </row>
    <row r="136" spans="1:18" x14ac:dyDescent="0.25">
      <c r="A136" s="115">
        <v>4741</v>
      </c>
      <c r="B136" s="106" t="s">
        <v>342</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4750</v>
      </c>
      <c r="B137" s="106" t="s">
        <v>203</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4760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4">
        <v>4770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4780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4810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4815</v>
      </c>
      <c r="B142" s="106" t="s">
        <v>141</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4850</v>
      </c>
      <c r="B143" s="106" t="s">
        <v>208</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20">
        <v>4909</v>
      </c>
      <c r="B144" s="106" t="s">
        <v>364</v>
      </c>
      <c r="C144" s="88"/>
      <c r="D144" s="89"/>
      <c r="E144" s="130"/>
      <c r="F144" s="141">
        <f>'2. Income &amp; Expenditure Budget'!F150</f>
        <v>0</v>
      </c>
      <c r="G144" s="222"/>
      <c r="H144" s="222"/>
      <c r="I144" s="222"/>
      <c r="J144" s="222"/>
      <c r="K144" s="222"/>
      <c r="L144" s="222"/>
      <c r="M144" s="222"/>
      <c r="N144" s="222"/>
      <c r="O144" s="222"/>
      <c r="P144" s="222"/>
      <c r="Q144" s="222"/>
      <c r="R144" s="222"/>
    </row>
    <row r="145" spans="1:18" x14ac:dyDescent="0.25">
      <c r="A145" s="116">
        <v>4910</v>
      </c>
      <c r="B145" s="106" t="s">
        <v>17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4911</v>
      </c>
      <c r="B146" s="106" t="s">
        <v>224</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4912</v>
      </c>
      <c r="B147" s="106" t="s">
        <v>209</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4913</v>
      </c>
      <c r="B148" s="106" t="s">
        <v>225</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4914</v>
      </c>
      <c r="B149" s="106" t="s">
        <v>328</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4915</v>
      </c>
      <c r="B150" s="106" t="s">
        <v>344</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4916</v>
      </c>
      <c r="B151" s="106" t="s">
        <v>210</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4918</v>
      </c>
      <c r="B152" s="106" t="s">
        <v>166</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4922</v>
      </c>
      <c r="B153" s="106" t="s">
        <v>211</v>
      </c>
      <c r="C153" s="88"/>
      <c r="D153" s="89"/>
      <c r="E153" s="130"/>
      <c r="F153" s="141">
        <f>'2. Income &amp; Expenditure Budget'!F160</f>
        <v>0</v>
      </c>
      <c r="G153" s="222"/>
      <c r="H153" s="222"/>
      <c r="I153" s="222"/>
      <c r="J153" s="222"/>
      <c r="K153" s="222"/>
      <c r="L153" s="222"/>
      <c r="M153" s="222"/>
      <c r="N153" s="222"/>
      <c r="O153" s="222"/>
      <c r="P153" s="222"/>
      <c r="Q153" s="222"/>
      <c r="R153" s="222"/>
    </row>
    <row r="154" spans="1:18" x14ac:dyDescent="0.25">
      <c r="A154" s="116">
        <v>4923</v>
      </c>
      <c r="B154" s="106" t="s">
        <v>167</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4924</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4925</v>
      </c>
      <c r="B156" s="106" t="s">
        <v>212</v>
      </c>
      <c r="C156" s="88"/>
      <c r="D156" s="89"/>
      <c r="E156" s="130"/>
      <c r="F156" s="141">
        <f>'2. Income &amp; Expenditure Budget'!F163</f>
        <v>0</v>
      </c>
      <c r="G156" s="222"/>
      <c r="H156" s="222"/>
      <c r="I156" s="222"/>
      <c r="J156" s="222"/>
      <c r="K156" s="222"/>
      <c r="L156" s="222"/>
      <c r="M156" s="222"/>
      <c r="N156" s="222"/>
      <c r="O156" s="222"/>
      <c r="P156" s="222"/>
      <c r="Q156" s="222"/>
      <c r="R156" s="222"/>
    </row>
    <row r="157" spans="1:18" ht="15.75" thickBot="1" x14ac:dyDescent="0.3">
      <c r="A157" s="116">
        <v>4928</v>
      </c>
      <c r="B157" s="106" t="s">
        <v>343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73" t="s">
        <v>110</v>
      </c>
      <c r="B158" s="174"/>
      <c r="C158" s="174"/>
      <c r="D158" s="174"/>
      <c r="E158" s="174"/>
      <c r="F158" s="175">
        <f t="shared" ref="F158:R158" si="6">SUM(F109:F157)</f>
        <v>13536</v>
      </c>
      <c r="G158" s="262">
        <f t="shared" si="6"/>
        <v>0</v>
      </c>
      <c r="H158" s="262">
        <f t="shared" si="6"/>
        <v>0</v>
      </c>
      <c r="I158" s="262">
        <f t="shared" si="6"/>
        <v>0</v>
      </c>
      <c r="J158" s="262">
        <f t="shared" si="6"/>
        <v>0</v>
      </c>
      <c r="K158" s="262">
        <f t="shared" si="6"/>
        <v>0</v>
      </c>
      <c r="L158" s="262">
        <f t="shared" si="6"/>
        <v>0</v>
      </c>
      <c r="M158" s="262">
        <f t="shared" si="6"/>
        <v>0</v>
      </c>
      <c r="N158" s="262">
        <f t="shared" si="6"/>
        <v>0</v>
      </c>
      <c r="O158" s="262">
        <f t="shared" si="6"/>
        <v>0</v>
      </c>
      <c r="P158" s="262">
        <f t="shared" si="6"/>
        <v>0</v>
      </c>
      <c r="Q158" s="262">
        <f t="shared" si="6"/>
        <v>0</v>
      </c>
      <c r="R158" s="262">
        <f t="shared" si="6"/>
        <v>0</v>
      </c>
    </row>
    <row r="159" spans="1:18" ht="15.75" thickBot="1" x14ac:dyDescent="0.3">
      <c r="A159" s="117"/>
      <c r="B159" s="80" t="s">
        <v>76</v>
      </c>
      <c r="D159" s="14"/>
      <c r="E159" s="14"/>
      <c r="F159" s="138"/>
      <c r="G159" s="222"/>
      <c r="H159" s="222"/>
      <c r="I159" s="222"/>
      <c r="J159" s="222"/>
      <c r="K159" s="222"/>
      <c r="L159" s="222"/>
      <c r="M159" s="222"/>
      <c r="N159" s="222"/>
      <c r="O159" s="222"/>
      <c r="P159" s="222"/>
      <c r="Q159" s="222"/>
      <c r="R159" s="222"/>
    </row>
    <row r="160" spans="1:18" ht="15.75" thickBot="1" x14ac:dyDescent="0.3">
      <c r="A160" s="173" t="s">
        <v>102</v>
      </c>
      <c r="B160" s="174"/>
      <c r="C160" s="174"/>
      <c r="D160" s="174"/>
      <c r="E160" s="174"/>
      <c r="F160" s="175"/>
      <c r="G160" s="222"/>
      <c r="H160" s="222"/>
      <c r="I160" s="222"/>
      <c r="J160" s="222"/>
      <c r="K160" s="222"/>
      <c r="L160" s="222"/>
      <c r="M160" s="222"/>
      <c r="N160" s="222"/>
      <c r="O160" s="222"/>
      <c r="P160" s="222"/>
      <c r="Q160" s="222"/>
      <c r="R160" s="222"/>
    </row>
    <row r="161" spans="1:18" x14ac:dyDescent="0.25">
      <c r="A161" s="114">
        <v>5010</v>
      </c>
      <c r="B161" s="106" t="s">
        <v>18</v>
      </c>
      <c r="C161" s="87"/>
      <c r="D161" s="85"/>
      <c r="E161" s="128"/>
      <c r="F161" s="134">
        <f>'2. Income &amp; Expenditure Budget'!F168</f>
        <v>0</v>
      </c>
      <c r="G161" s="222"/>
      <c r="H161" s="222"/>
      <c r="I161" s="222"/>
      <c r="J161" s="222"/>
      <c r="K161" s="222"/>
      <c r="L161" s="222"/>
      <c r="M161" s="222"/>
      <c r="N161" s="222"/>
      <c r="O161" s="222"/>
      <c r="P161" s="222"/>
      <c r="Q161" s="222"/>
      <c r="R161" s="222"/>
    </row>
    <row r="162" spans="1:18" x14ac:dyDescent="0.25">
      <c r="A162" s="120">
        <v>5011</v>
      </c>
      <c r="B162" s="106" t="s">
        <v>242</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14">
        <v>5030</v>
      </c>
      <c r="B163" s="106" t="s">
        <v>114</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5">
        <v>5110</v>
      </c>
      <c r="B164" s="106" t="s">
        <v>19</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20">
        <v>5111</v>
      </c>
      <c r="B165" s="106" t="s">
        <v>241</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15">
        <v>5112</v>
      </c>
      <c r="B166" s="106" t="s">
        <v>169</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5150</v>
      </c>
      <c r="B167" s="106" t="s">
        <v>20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5170</v>
      </c>
      <c r="B168" s="106" t="s">
        <v>21</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5175</v>
      </c>
      <c r="B169" s="106" t="s">
        <v>345</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5310</v>
      </c>
      <c r="B170" s="106" t="s">
        <v>22</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5315</v>
      </c>
      <c r="B171" s="106" t="s">
        <v>226</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20">
        <v>5316</v>
      </c>
      <c r="B172" s="106" t="s">
        <v>367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14">
        <v>5350</v>
      </c>
      <c r="B173" s="106" t="s">
        <v>23</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5400</v>
      </c>
      <c r="B174" s="106" t="s">
        <v>24</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5450</v>
      </c>
      <c r="B175" s="106" t="s">
        <v>25</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5510</v>
      </c>
      <c r="B176" s="106" t="s">
        <v>26</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5550</v>
      </c>
      <c r="B177" s="106" t="s">
        <v>27</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5551</v>
      </c>
      <c r="B178" s="106" t="s">
        <v>240</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20">
        <v>5552</v>
      </c>
      <c r="B179" s="106" t="s">
        <v>239</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14">
        <v>5610</v>
      </c>
      <c r="B180" s="106" t="s">
        <v>337</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5611</v>
      </c>
      <c r="B181" s="106" t="s">
        <v>338</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5700</v>
      </c>
      <c r="B182" s="106" t="s">
        <v>170</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6">
        <v>5800</v>
      </c>
      <c r="B183" s="106" t="s">
        <v>227</v>
      </c>
      <c r="C183" s="88"/>
      <c r="D183" s="89"/>
      <c r="E183" s="130"/>
      <c r="F183" s="134">
        <f>'2. Income &amp; Expenditure Budget'!F190</f>
        <v>0</v>
      </c>
      <c r="G183" s="222"/>
      <c r="H183" s="222"/>
      <c r="I183" s="222"/>
      <c r="J183" s="222"/>
      <c r="K183" s="222"/>
      <c r="L183" s="222"/>
      <c r="M183" s="222"/>
      <c r="N183" s="222"/>
      <c r="O183" s="222"/>
      <c r="P183" s="222"/>
      <c r="Q183" s="222"/>
      <c r="R183" s="222"/>
    </row>
    <row r="184" spans="1:18" x14ac:dyDescent="0.25">
      <c r="A184" s="116">
        <v>5801</v>
      </c>
      <c r="B184" s="106" t="s">
        <v>238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5802</v>
      </c>
      <c r="B185" s="106" t="s">
        <v>237</v>
      </c>
      <c r="C185" s="88"/>
      <c r="D185" s="89"/>
      <c r="E185" s="130"/>
      <c r="F185" s="134">
        <f>'2. Income &amp; Expenditure Budget'!F192</f>
        <v>16000</v>
      </c>
      <c r="G185" s="222"/>
      <c r="H185" s="222"/>
      <c r="I185" s="222"/>
      <c r="J185" s="222"/>
      <c r="K185" s="222"/>
      <c r="L185" s="222"/>
      <c r="M185" s="222"/>
      <c r="N185" s="222"/>
      <c r="O185" s="222"/>
      <c r="P185" s="222"/>
      <c r="Q185" s="222"/>
      <c r="R185" s="222"/>
    </row>
    <row r="186" spans="1:18" x14ac:dyDescent="0.25">
      <c r="A186" s="116">
        <v>5803</v>
      </c>
      <c r="B186" s="106" t="s">
        <v>236</v>
      </c>
      <c r="C186" s="88"/>
      <c r="D186" s="89"/>
      <c r="E186" s="130"/>
      <c r="F186" s="134">
        <f>'2. Income &amp; Expenditure Budget'!F193</f>
        <v>21000</v>
      </c>
      <c r="G186" s="222"/>
      <c r="H186" s="222"/>
      <c r="I186" s="222"/>
      <c r="J186" s="222"/>
      <c r="K186" s="222"/>
      <c r="L186" s="222"/>
      <c r="M186" s="222"/>
      <c r="N186" s="222"/>
      <c r="O186" s="222"/>
      <c r="P186" s="222"/>
      <c r="Q186" s="222"/>
      <c r="R186" s="222"/>
    </row>
    <row r="187" spans="1:18" x14ac:dyDescent="0.25">
      <c r="A187" s="116">
        <v>5804</v>
      </c>
      <c r="B187" s="106" t="s">
        <v>235</v>
      </c>
      <c r="C187" s="88"/>
      <c r="D187" s="89"/>
      <c r="E187" s="130"/>
      <c r="F187" s="134">
        <f>'2. Income &amp; Expenditure Budget'!F194</f>
        <v>6600</v>
      </c>
      <c r="G187" s="222"/>
      <c r="H187" s="222"/>
      <c r="I187" s="222"/>
      <c r="J187" s="222"/>
      <c r="K187" s="222"/>
      <c r="L187" s="222"/>
      <c r="M187" s="222"/>
      <c r="N187" s="222"/>
      <c r="O187" s="222"/>
      <c r="P187" s="222"/>
      <c r="Q187" s="222"/>
      <c r="R187" s="222"/>
    </row>
    <row r="188" spans="1:18" ht="15.75" thickBot="1" x14ac:dyDescent="0.3">
      <c r="A188" s="116">
        <v>5805</v>
      </c>
      <c r="B188" s="106" t="s">
        <v>234</v>
      </c>
      <c r="C188" s="88"/>
      <c r="D188" s="89"/>
      <c r="E188" s="130"/>
      <c r="F188" s="134">
        <f>'2. Income &amp; Expenditure Budget'!F195</f>
        <v>0</v>
      </c>
      <c r="G188" s="222"/>
      <c r="H188" s="222"/>
      <c r="I188" s="222"/>
      <c r="J188" s="222"/>
      <c r="K188" s="222"/>
      <c r="L188" s="222"/>
      <c r="M188" s="222"/>
      <c r="N188" s="222"/>
      <c r="O188" s="222"/>
      <c r="P188" s="222"/>
      <c r="Q188" s="222"/>
      <c r="R188" s="222"/>
    </row>
    <row r="189" spans="1:18" ht="15.75" thickBot="1" x14ac:dyDescent="0.3">
      <c r="A189" s="173" t="s">
        <v>109</v>
      </c>
      <c r="B189" s="174"/>
      <c r="C189" s="174"/>
      <c r="D189" s="174"/>
      <c r="E189" s="174"/>
      <c r="F189" s="250">
        <f t="shared" ref="F189:R189" si="7">SUM(F161:F188)</f>
        <v>43600</v>
      </c>
      <c r="G189" s="277">
        <f t="shared" si="7"/>
        <v>0</v>
      </c>
      <c r="H189" s="277">
        <f t="shared" si="7"/>
        <v>0</v>
      </c>
      <c r="I189" s="277">
        <f t="shared" si="7"/>
        <v>0</v>
      </c>
      <c r="J189" s="277">
        <f t="shared" si="7"/>
        <v>0</v>
      </c>
      <c r="K189" s="277">
        <f t="shared" si="7"/>
        <v>0</v>
      </c>
      <c r="L189" s="277">
        <f t="shared" si="7"/>
        <v>0</v>
      </c>
      <c r="M189" s="277">
        <f t="shared" si="7"/>
        <v>0</v>
      </c>
      <c r="N189" s="277">
        <f t="shared" si="7"/>
        <v>0</v>
      </c>
      <c r="O189" s="277">
        <f t="shared" si="7"/>
        <v>0</v>
      </c>
      <c r="P189" s="277">
        <f t="shared" si="7"/>
        <v>0</v>
      </c>
      <c r="Q189" s="277">
        <f t="shared" si="7"/>
        <v>0</v>
      </c>
      <c r="R189" s="277">
        <f t="shared" si="7"/>
        <v>0</v>
      </c>
    </row>
    <row r="190" spans="1:18" ht="15.75" thickBot="1" x14ac:dyDescent="0.3">
      <c r="A190" s="117"/>
      <c r="B190" s="80" t="s">
        <v>76</v>
      </c>
      <c r="D190" s="14"/>
      <c r="E190" s="14"/>
      <c r="F190" s="138"/>
      <c r="G190" s="222"/>
      <c r="H190" s="222"/>
      <c r="I190" s="222"/>
      <c r="J190" s="222"/>
      <c r="K190" s="222"/>
      <c r="L190" s="222"/>
      <c r="M190" s="222"/>
      <c r="N190" s="222"/>
      <c r="O190" s="222"/>
      <c r="P190" s="222"/>
      <c r="Q190" s="222"/>
      <c r="R190" s="222"/>
    </row>
    <row r="191" spans="1:18" ht="15.75" thickBot="1" x14ac:dyDescent="0.3">
      <c r="A191" s="173" t="s">
        <v>103</v>
      </c>
      <c r="B191" s="174"/>
      <c r="C191" s="174"/>
      <c r="D191" s="174"/>
      <c r="E191" s="174"/>
      <c r="F191" s="175"/>
      <c r="G191" s="222"/>
      <c r="H191" s="222"/>
      <c r="I191" s="222"/>
      <c r="J191" s="222"/>
      <c r="K191" s="222"/>
      <c r="L191" s="222"/>
      <c r="M191" s="222"/>
      <c r="N191" s="222"/>
      <c r="O191" s="222"/>
      <c r="P191" s="222"/>
      <c r="Q191" s="222"/>
      <c r="R191" s="222"/>
    </row>
    <row r="192" spans="1:18" x14ac:dyDescent="0.25">
      <c r="A192" s="114">
        <v>6010</v>
      </c>
      <c r="B192" s="106" t="s">
        <v>28</v>
      </c>
      <c r="C192" s="87"/>
      <c r="D192" s="85"/>
      <c r="E192" s="128"/>
      <c r="F192" s="133">
        <f>'2. Income &amp; Expenditure Budget'!F199</f>
        <v>0</v>
      </c>
      <c r="G192" s="222"/>
      <c r="H192" s="222"/>
      <c r="I192" s="222"/>
      <c r="J192" s="222"/>
      <c r="K192" s="222"/>
      <c r="L192" s="222"/>
      <c r="M192" s="222"/>
      <c r="N192" s="222"/>
      <c r="O192" s="222"/>
      <c r="P192" s="222"/>
      <c r="Q192" s="222"/>
      <c r="R192" s="222"/>
    </row>
    <row r="193" spans="1:18" x14ac:dyDescent="0.25">
      <c r="A193" s="114">
        <v>6011</v>
      </c>
      <c r="B193" s="106" t="s">
        <v>298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6050</v>
      </c>
      <c r="B194" s="106" t="s">
        <v>115</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5">
        <v>6100</v>
      </c>
      <c r="B195" s="106" t="s">
        <v>29</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6150</v>
      </c>
      <c r="B196" s="106" t="s">
        <v>30</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6210</v>
      </c>
      <c r="B197" s="106" t="s">
        <v>213</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6250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6300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6305</v>
      </c>
      <c r="B200" s="106" t="s">
        <v>83</v>
      </c>
      <c r="C200" s="87"/>
      <c r="D200" s="87"/>
      <c r="E200" s="131"/>
      <c r="F200" s="133">
        <f>'2. Income &amp; Expenditure Budget'!F207</f>
        <v>0</v>
      </c>
      <c r="G200" s="222"/>
      <c r="H200" s="222"/>
      <c r="I200" s="222"/>
      <c r="J200" s="222"/>
      <c r="K200" s="222"/>
      <c r="L200" s="222"/>
      <c r="M200" s="222"/>
      <c r="N200" s="222"/>
      <c r="O200" s="222"/>
      <c r="P200" s="222"/>
      <c r="Q200" s="222"/>
      <c r="R200" s="222"/>
    </row>
    <row r="201" spans="1:18" x14ac:dyDescent="0.25">
      <c r="A201" s="115">
        <v>6350</v>
      </c>
      <c r="B201" s="106" t="s">
        <v>228</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6355</v>
      </c>
      <c r="B202" s="106" t="s">
        <v>230</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6400</v>
      </c>
      <c r="B203" s="106" t="s">
        <v>116</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6450</v>
      </c>
      <c r="B204" s="106" t="s">
        <v>31</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6500</v>
      </c>
      <c r="B205" s="106" t="s">
        <v>32</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6600</v>
      </c>
      <c r="B206" s="106" t="s">
        <v>33</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6650</v>
      </c>
      <c r="B207" s="106" t="s">
        <v>171</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6700</v>
      </c>
      <c r="B208" s="106" t="s">
        <v>104</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6730</v>
      </c>
      <c r="B209" s="106" t="s">
        <v>117</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6731</v>
      </c>
      <c r="B210" s="106" t="s">
        <v>172</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6750</v>
      </c>
      <c r="B211" s="106" t="s">
        <v>229</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6755</v>
      </c>
      <c r="B212" s="106" t="s">
        <v>105</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4">
        <v>6780</v>
      </c>
      <c r="B213" s="106" t="s">
        <v>34</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6800</v>
      </c>
      <c r="B214" s="106" t="s">
        <v>216</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6830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ht="15.75" thickBot="1" x14ac:dyDescent="0.3">
      <c r="A216" s="116">
        <v>6900</v>
      </c>
      <c r="B216" s="106" t="s">
        <v>35</v>
      </c>
      <c r="C216" s="88"/>
      <c r="D216" s="88"/>
      <c r="E216" s="132"/>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73" t="s">
        <v>108</v>
      </c>
      <c r="B217" s="174"/>
      <c r="C217" s="174"/>
      <c r="D217" s="174"/>
      <c r="E217" s="174"/>
      <c r="F217" s="220">
        <f t="shared" ref="F217:R217" si="8">SUM(F192:F216)</f>
        <v>0</v>
      </c>
      <c r="G217" s="226">
        <f t="shared" si="8"/>
        <v>0</v>
      </c>
      <c r="H217" s="226">
        <f t="shared" si="8"/>
        <v>0</v>
      </c>
      <c r="I217" s="226">
        <f t="shared" si="8"/>
        <v>0</v>
      </c>
      <c r="J217" s="226">
        <f t="shared" si="8"/>
        <v>0</v>
      </c>
      <c r="K217" s="226">
        <f t="shared" si="8"/>
        <v>0</v>
      </c>
      <c r="L217" s="226">
        <f t="shared" si="8"/>
        <v>0</v>
      </c>
      <c r="M217" s="226">
        <f t="shared" si="8"/>
        <v>0</v>
      </c>
      <c r="N217" s="226">
        <f t="shared" si="8"/>
        <v>0</v>
      </c>
      <c r="O217" s="226">
        <f t="shared" si="8"/>
        <v>0</v>
      </c>
      <c r="P217" s="226">
        <f t="shared" si="8"/>
        <v>0</v>
      </c>
      <c r="Q217" s="226">
        <f t="shared" si="8"/>
        <v>0</v>
      </c>
      <c r="R217" s="226">
        <f t="shared" si="8"/>
        <v>0</v>
      </c>
    </row>
    <row r="218" spans="1:18" ht="15.75" thickBot="1" x14ac:dyDescent="0.3">
      <c r="A218" s="117"/>
      <c r="B218" s="80" t="s">
        <v>76</v>
      </c>
      <c r="C218" s="1"/>
      <c r="D218" s="1"/>
      <c r="E218" s="1"/>
      <c r="F218" s="138"/>
      <c r="G218" s="222"/>
      <c r="H218" s="222"/>
      <c r="I218" s="222"/>
      <c r="J218" s="222"/>
      <c r="K218" s="222"/>
      <c r="L218" s="222"/>
      <c r="M218" s="222"/>
      <c r="N218" s="222"/>
      <c r="O218" s="222"/>
      <c r="P218" s="222"/>
      <c r="Q218" s="222"/>
      <c r="R218" s="222"/>
    </row>
    <row r="219" spans="1:18" ht="15.75" thickBot="1" x14ac:dyDescent="0.3">
      <c r="A219" s="173" t="s">
        <v>106</v>
      </c>
      <c r="B219" s="174"/>
      <c r="C219" s="174"/>
      <c r="D219" s="174"/>
      <c r="E219" s="174"/>
      <c r="F219" s="175"/>
      <c r="G219" s="222"/>
      <c r="H219" s="222"/>
      <c r="I219" s="222"/>
      <c r="J219" s="222"/>
      <c r="K219" s="222"/>
      <c r="L219" s="222"/>
      <c r="M219" s="222"/>
      <c r="N219" s="222"/>
      <c r="O219" s="222"/>
      <c r="P219" s="222"/>
      <c r="Q219" s="222"/>
      <c r="R219" s="222"/>
    </row>
    <row r="220" spans="1:18" x14ac:dyDescent="0.25">
      <c r="A220" s="114">
        <v>7300</v>
      </c>
      <c r="B220" s="106" t="s">
        <v>218</v>
      </c>
      <c r="C220" s="87"/>
      <c r="D220" s="87"/>
      <c r="E220" s="131"/>
      <c r="F220" s="133">
        <f>'2. Income &amp; Expenditure Budget'!F227</f>
        <v>0</v>
      </c>
      <c r="G220" s="222"/>
      <c r="H220" s="222"/>
      <c r="I220" s="222"/>
      <c r="J220" s="222"/>
      <c r="K220" s="222"/>
      <c r="L220" s="222"/>
      <c r="M220" s="222"/>
      <c r="N220" s="222"/>
      <c r="O220" s="222"/>
      <c r="P220" s="222"/>
      <c r="Q220" s="222"/>
      <c r="R220" s="222"/>
    </row>
    <row r="221" spans="1:18" x14ac:dyDescent="0.25">
      <c r="A221" s="114">
        <v>7320</v>
      </c>
      <c r="B221" s="106" t="s">
        <v>61</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7400</v>
      </c>
      <c r="B222" s="106" t="s">
        <v>36</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7450</v>
      </c>
      <c r="B223" s="106" t="s">
        <v>37</v>
      </c>
      <c r="C223" s="87"/>
      <c r="D223" s="87"/>
      <c r="E223" s="131"/>
      <c r="F223" s="133">
        <f>'2. Income &amp; Expenditure Budget'!F230</f>
        <v>0</v>
      </c>
      <c r="G223" s="222"/>
      <c r="H223" s="222"/>
      <c r="I223" s="222"/>
      <c r="J223" s="222"/>
      <c r="K223" s="222"/>
      <c r="L223" s="222"/>
      <c r="M223" s="222"/>
      <c r="N223" s="222"/>
      <c r="O223" s="222"/>
      <c r="P223" s="222"/>
      <c r="Q223" s="222"/>
      <c r="R223" s="222"/>
    </row>
    <row r="224" spans="1:18" ht="15.75" thickBot="1" x14ac:dyDescent="0.3">
      <c r="A224" s="116">
        <v>7800</v>
      </c>
      <c r="B224" s="106" t="s">
        <v>62</v>
      </c>
      <c r="C224" s="88"/>
      <c r="D224" s="88"/>
      <c r="E224" s="132"/>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73" t="s">
        <v>107</v>
      </c>
      <c r="B225" s="174"/>
      <c r="C225" s="174"/>
      <c r="D225" s="174"/>
      <c r="E225" s="174"/>
      <c r="F225" s="250">
        <f t="shared" ref="F225:R225" si="9">SUM(F220:F224)</f>
        <v>0</v>
      </c>
      <c r="G225" s="226">
        <f t="shared" si="9"/>
        <v>0</v>
      </c>
      <c r="H225" s="226">
        <f t="shared" si="9"/>
        <v>0</v>
      </c>
      <c r="I225" s="226">
        <f t="shared" si="9"/>
        <v>0</v>
      </c>
      <c r="J225" s="226">
        <f t="shared" si="9"/>
        <v>0</v>
      </c>
      <c r="K225" s="226">
        <f t="shared" si="9"/>
        <v>0</v>
      </c>
      <c r="L225" s="226">
        <f t="shared" si="9"/>
        <v>0</v>
      </c>
      <c r="M225" s="226">
        <f t="shared" si="9"/>
        <v>0</v>
      </c>
      <c r="N225" s="226">
        <f t="shared" si="9"/>
        <v>0</v>
      </c>
      <c r="O225" s="226">
        <f t="shared" si="9"/>
        <v>0</v>
      </c>
      <c r="P225" s="226">
        <f t="shared" si="9"/>
        <v>0</v>
      </c>
      <c r="Q225" s="226">
        <f t="shared" si="9"/>
        <v>0</v>
      </c>
      <c r="R225" s="226">
        <f t="shared" si="9"/>
        <v>0</v>
      </c>
    </row>
    <row r="226" spans="1:18" ht="15.75" thickBot="1" x14ac:dyDescent="0.3">
      <c r="A226" s="119"/>
      <c r="B226" s="81"/>
      <c r="F226" s="138"/>
      <c r="G226" s="222"/>
      <c r="H226" s="222"/>
      <c r="I226" s="222"/>
      <c r="J226" s="222"/>
      <c r="K226" s="222"/>
      <c r="L226" s="222"/>
      <c r="M226" s="222"/>
      <c r="N226" s="222"/>
      <c r="O226" s="222"/>
      <c r="P226" s="222"/>
      <c r="Q226" s="222"/>
      <c r="R226" s="222"/>
    </row>
    <row r="227" spans="1:18" ht="15.75" thickBot="1" x14ac:dyDescent="0.3">
      <c r="A227" s="176" t="s">
        <v>38</v>
      </c>
      <c r="B227" s="177"/>
      <c r="C227" s="177"/>
      <c r="D227" s="177"/>
      <c r="E227" s="177"/>
      <c r="F227" s="221">
        <f t="shared" ref="F227:R227" si="10">(F225+F217+F189+F158+F106)*0.05</f>
        <v>3900.5</v>
      </c>
      <c r="G227" s="221">
        <f t="shared" si="10"/>
        <v>0</v>
      </c>
      <c r="H227" s="221">
        <f t="shared" si="10"/>
        <v>0</v>
      </c>
      <c r="I227" s="221">
        <f t="shared" si="10"/>
        <v>0</v>
      </c>
      <c r="J227" s="221">
        <f t="shared" si="10"/>
        <v>0</v>
      </c>
      <c r="K227" s="221">
        <f t="shared" si="10"/>
        <v>0</v>
      </c>
      <c r="L227" s="221">
        <f t="shared" si="10"/>
        <v>0</v>
      </c>
      <c r="M227" s="221">
        <f t="shared" si="10"/>
        <v>0</v>
      </c>
      <c r="N227" s="221">
        <f t="shared" si="10"/>
        <v>0</v>
      </c>
      <c r="O227" s="221">
        <f t="shared" si="10"/>
        <v>0</v>
      </c>
      <c r="P227" s="221">
        <f t="shared" si="10"/>
        <v>0</v>
      </c>
      <c r="Q227" s="221">
        <f t="shared" si="10"/>
        <v>0</v>
      </c>
      <c r="R227" s="221">
        <f t="shared" si="10"/>
        <v>0</v>
      </c>
    </row>
    <row r="228" spans="1:18" ht="15.75" thickBot="1" x14ac:dyDescent="0.3">
      <c r="A228" s="117"/>
      <c r="B228" s="80" t="s">
        <v>76</v>
      </c>
      <c r="F228" s="138"/>
      <c r="G228" s="222"/>
      <c r="H228" s="222"/>
      <c r="I228" s="222"/>
      <c r="J228" s="222"/>
      <c r="K228" s="222"/>
      <c r="L228" s="222"/>
      <c r="M228" s="222"/>
      <c r="N228" s="222"/>
      <c r="O228" s="222"/>
      <c r="P228" s="222"/>
      <c r="Q228" s="222"/>
      <c r="R228" s="222"/>
    </row>
    <row r="229" spans="1:18" ht="15.75" thickBot="1" x14ac:dyDescent="0.3">
      <c r="A229" s="173"/>
      <c r="B229" s="174" t="s">
        <v>84</v>
      </c>
      <c r="C229" s="174"/>
      <c r="D229" s="174"/>
      <c r="E229" s="174"/>
      <c r="F229" s="220">
        <f t="shared" ref="F229:R229" si="11">F225+F217+F189+F158+F106+F227</f>
        <v>81910.5</v>
      </c>
      <c r="G229" s="220">
        <f t="shared" si="11"/>
        <v>0</v>
      </c>
      <c r="H229" s="220">
        <f t="shared" si="11"/>
        <v>0</v>
      </c>
      <c r="I229" s="220">
        <f t="shared" si="11"/>
        <v>0</v>
      </c>
      <c r="J229" s="220">
        <f t="shared" si="11"/>
        <v>0</v>
      </c>
      <c r="K229" s="220">
        <f t="shared" si="11"/>
        <v>0</v>
      </c>
      <c r="L229" s="220">
        <f t="shared" si="11"/>
        <v>0</v>
      </c>
      <c r="M229" s="220">
        <f t="shared" si="11"/>
        <v>0</v>
      </c>
      <c r="N229" s="220">
        <f t="shared" si="11"/>
        <v>0</v>
      </c>
      <c r="O229" s="220">
        <f t="shared" si="11"/>
        <v>0</v>
      </c>
      <c r="P229" s="220">
        <f t="shared" si="11"/>
        <v>0</v>
      </c>
      <c r="Q229" s="220">
        <f t="shared" si="11"/>
        <v>0</v>
      </c>
      <c r="R229" s="220">
        <f t="shared" si="11"/>
        <v>0</v>
      </c>
    </row>
    <row r="230" spans="1:18" ht="15.75" thickBot="1" x14ac:dyDescent="0.3">
      <c r="A230" s="184"/>
      <c r="B230" s="185" t="s">
        <v>76</v>
      </c>
      <c r="C230" s="186"/>
      <c r="D230" s="186"/>
      <c r="E230" s="186"/>
      <c r="F230" s="187"/>
    </row>
    <row r="231" spans="1:18" ht="19.5" thickBot="1" x14ac:dyDescent="0.35">
      <c r="A231" s="190" t="s">
        <v>112</v>
      </c>
      <c r="B231" s="30"/>
      <c r="C231" s="188"/>
      <c r="D231" s="188"/>
      <c r="E231" s="188"/>
      <c r="F231" s="189">
        <f t="shared" ref="F231:R231" si="12">F87-F229</f>
        <v>348310.5</v>
      </c>
      <c r="G231" s="189">
        <f t="shared" si="12"/>
        <v>0</v>
      </c>
      <c r="H231" s="189">
        <f t="shared" si="12"/>
        <v>0</v>
      </c>
      <c r="I231" s="189">
        <f t="shared" si="12"/>
        <v>0</v>
      </c>
      <c r="J231" s="189">
        <f t="shared" si="12"/>
        <v>0</v>
      </c>
      <c r="K231" s="189">
        <f t="shared" si="12"/>
        <v>0</v>
      </c>
      <c r="L231" s="189">
        <f t="shared" si="12"/>
        <v>0</v>
      </c>
      <c r="M231" s="189">
        <f t="shared" si="12"/>
        <v>0</v>
      </c>
      <c r="N231" s="189">
        <f t="shared" si="12"/>
        <v>0</v>
      </c>
      <c r="O231" s="189">
        <f t="shared" si="12"/>
        <v>0</v>
      </c>
      <c r="P231" s="189">
        <f t="shared" si="12"/>
        <v>0</v>
      </c>
      <c r="Q231" s="189">
        <f t="shared" si="12"/>
        <v>0</v>
      </c>
      <c r="R231"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D16" sqref="D16"/>
    </sheetView>
  </sheetViews>
  <sheetFormatPr defaultRowHeight="15" x14ac:dyDescent="0.25"/>
  <cols>
    <col min="2" max="2" width="48.42578125" bestFit="1" customWidth="1"/>
    <col min="3" max="3" width="11.42578125" style="339" customWidth="1"/>
    <col min="4" max="4" width="51.42578125" style="42" customWidth="1"/>
  </cols>
  <sheetData>
    <row r="1" spans="1:6" ht="18.75" x14ac:dyDescent="0.3">
      <c r="A1" s="438" t="str">
        <f>'[1]1a.Budget Grant Calculation'!B3</f>
        <v>Voluntary Secondary School</v>
      </c>
      <c r="B1" s="439"/>
      <c r="C1" s="439"/>
      <c r="D1" s="439"/>
    </row>
    <row r="2" spans="1:6" ht="18.75" x14ac:dyDescent="0.3">
      <c r="A2" s="440" t="str">
        <f>'1a.Budget Grant Calculation'!A2:G2</f>
        <v>NON_DEIS School Budget 2022/23</v>
      </c>
      <c r="B2" s="441"/>
      <c r="C2" s="441"/>
      <c r="D2" s="441"/>
    </row>
    <row r="3" spans="1:6" ht="19.5" thickBot="1" x14ac:dyDescent="0.35">
      <c r="A3" s="440" t="s">
        <v>353</v>
      </c>
      <c r="B3" s="441"/>
      <c r="C3" s="441"/>
      <c r="D3" s="441"/>
      <c r="F3" s="403"/>
    </row>
    <row r="4" spans="1:6" ht="15.75" x14ac:dyDescent="0.25">
      <c r="A4" s="390" t="s">
        <v>437</v>
      </c>
      <c r="B4" s="391"/>
      <c r="C4" s="391"/>
      <c r="D4" s="392"/>
      <c r="E4" s="364"/>
    </row>
    <row r="5" spans="1:6" ht="16.5" thickBot="1" x14ac:dyDescent="0.3">
      <c r="A5" s="393" t="s">
        <v>438</v>
      </c>
      <c r="B5" s="394"/>
      <c r="C5" s="394"/>
      <c r="D5" s="395"/>
      <c r="E5" s="364"/>
    </row>
    <row r="6" spans="1:6" ht="16.5" thickBot="1" x14ac:dyDescent="0.3">
      <c r="A6" s="405" t="s">
        <v>428</v>
      </c>
      <c r="B6" s="402"/>
      <c r="C6" s="402"/>
      <c r="D6" s="223"/>
      <c r="E6" s="364"/>
    </row>
    <row r="7" spans="1:6" ht="16.5" thickBot="1" x14ac:dyDescent="0.3">
      <c r="A7" s="396" t="s">
        <v>439</v>
      </c>
      <c r="B7" s="397"/>
      <c r="C7" s="397"/>
      <c r="D7" s="398"/>
    </row>
    <row r="8" spans="1:6" ht="15.75" thickBot="1" x14ac:dyDescent="0.3">
      <c r="B8" s="410" t="s">
        <v>440</v>
      </c>
      <c r="C8"/>
      <c r="D8"/>
    </row>
    <row r="9" spans="1:6" ht="19.5" thickBot="1" x14ac:dyDescent="0.35">
      <c r="A9" s="359" t="s">
        <v>355</v>
      </c>
      <c r="B9" s="361" t="s">
        <v>356</v>
      </c>
      <c r="C9" s="408" t="s">
        <v>429</v>
      </c>
      <c r="D9" s="363" t="s">
        <v>358</v>
      </c>
      <c r="F9" s="410"/>
    </row>
    <row r="10" spans="1:6" ht="19.5" thickBot="1" x14ac:dyDescent="0.35">
      <c r="A10" s="360" t="s">
        <v>360</v>
      </c>
      <c r="B10" s="362" t="s">
        <v>357</v>
      </c>
      <c r="C10" s="355" t="s">
        <v>430</v>
      </c>
      <c r="D10" s="406" t="s">
        <v>359</v>
      </c>
    </row>
    <row r="11" spans="1:6" ht="19.5" thickBot="1" x14ac:dyDescent="0.35">
      <c r="A11" s="357" t="s">
        <v>354</v>
      </c>
      <c r="B11" s="357" t="s">
        <v>431</v>
      </c>
      <c r="C11" s="358" t="s">
        <v>418</v>
      </c>
      <c r="D11" s="407" t="s">
        <v>432</v>
      </c>
    </row>
    <row r="12" spans="1:6" x14ac:dyDescent="0.25">
      <c r="A12" s="340">
        <v>3010</v>
      </c>
      <c r="B12" s="106" t="s">
        <v>2</v>
      </c>
      <c r="C12" s="353">
        <f>'2. Income &amp; Expenditure Budget'!F14</f>
        <v>178224</v>
      </c>
      <c r="D12" s="389">
        <f>C12</f>
        <v>178224</v>
      </c>
    </row>
    <row r="13" spans="1:6" x14ac:dyDescent="0.25">
      <c r="A13" s="341">
        <v>3020</v>
      </c>
      <c r="B13" s="107" t="s">
        <v>138</v>
      </c>
      <c r="C13" s="353">
        <f>'2. Income &amp; Expenditure Budget'!F15</f>
        <v>126618</v>
      </c>
      <c r="D13" s="389">
        <f t="shared" ref="D13:D76" si="0">C13</f>
        <v>126618</v>
      </c>
    </row>
    <row r="14" spans="1:6" x14ac:dyDescent="0.25">
      <c r="A14" s="341">
        <v>3050</v>
      </c>
      <c r="B14" s="107" t="s">
        <v>173</v>
      </c>
      <c r="C14" s="353">
        <f>'2. Income &amp; Expenditure Budget'!F16</f>
        <v>23275</v>
      </c>
      <c r="D14" s="389">
        <f t="shared" si="0"/>
        <v>23275</v>
      </c>
    </row>
    <row r="15" spans="1:6" x14ac:dyDescent="0.25">
      <c r="A15" s="341">
        <v>3100</v>
      </c>
      <c r="B15" s="108" t="s">
        <v>3</v>
      </c>
      <c r="C15" s="353">
        <f>'2. Income &amp; Expenditure Budget'!F17</f>
        <v>19075</v>
      </c>
      <c r="D15" s="389">
        <f t="shared" si="0"/>
        <v>19075</v>
      </c>
    </row>
    <row r="16" spans="1:6" x14ac:dyDescent="0.25">
      <c r="A16" s="341">
        <v>3130</v>
      </c>
      <c r="B16" s="108" t="s">
        <v>4</v>
      </c>
      <c r="C16" s="353">
        <f>'2. Income &amp; Expenditure Budget'!F18</f>
        <v>0</v>
      </c>
      <c r="D16" s="389">
        <f t="shared" si="0"/>
        <v>0</v>
      </c>
    </row>
    <row r="17" spans="1:4" x14ac:dyDescent="0.25">
      <c r="A17" s="341">
        <v>3140</v>
      </c>
      <c r="B17" s="112" t="s">
        <v>314</v>
      </c>
      <c r="C17" s="353">
        <f>'2. Income &amp; Expenditure Budget'!F19</f>
        <v>13536</v>
      </c>
      <c r="D17" s="389">
        <f t="shared" si="0"/>
        <v>13536</v>
      </c>
    </row>
    <row r="18" spans="1:4" x14ac:dyDescent="0.25">
      <c r="A18" s="341">
        <v>3150</v>
      </c>
      <c r="B18" s="106" t="s">
        <v>261</v>
      </c>
      <c r="C18" s="353">
        <f>'2. Income &amp; Expenditure Budget'!F20</f>
        <v>0</v>
      </c>
      <c r="D18" s="389">
        <f t="shared" si="0"/>
        <v>0</v>
      </c>
    </row>
    <row r="19" spans="1:4" x14ac:dyDescent="0.25">
      <c r="A19" s="341">
        <v>3160</v>
      </c>
      <c r="B19" s="106" t="s">
        <v>315</v>
      </c>
      <c r="C19" s="353">
        <f>'2. Income &amp; Expenditure Budget'!F21</f>
        <v>0</v>
      </c>
      <c r="D19" s="389">
        <f t="shared" si="0"/>
        <v>0</v>
      </c>
    </row>
    <row r="20" spans="1:4" x14ac:dyDescent="0.25">
      <c r="A20" s="341">
        <v>3170</v>
      </c>
      <c r="B20" s="106" t="s">
        <v>74</v>
      </c>
      <c r="C20" s="353">
        <f>'2. Income &amp; Expenditure Budget'!F22</f>
        <v>0</v>
      </c>
      <c r="D20" s="389">
        <f t="shared" si="0"/>
        <v>0</v>
      </c>
    </row>
    <row r="21" spans="1:4" x14ac:dyDescent="0.25">
      <c r="A21" s="341">
        <v>3190</v>
      </c>
      <c r="B21" s="106" t="s">
        <v>149</v>
      </c>
      <c r="C21" s="353">
        <f>'2. Income &amp; Expenditure Budget'!F23</f>
        <v>1520</v>
      </c>
      <c r="D21" s="389">
        <f t="shared" si="0"/>
        <v>1520</v>
      </c>
    </row>
    <row r="22" spans="1:4" x14ac:dyDescent="0.25">
      <c r="A22" s="341">
        <v>3200</v>
      </c>
      <c r="B22" s="106" t="s">
        <v>174</v>
      </c>
      <c r="C22" s="353">
        <f>'2. Income &amp; Expenditure Budget'!F24</f>
        <v>3473</v>
      </c>
      <c r="D22" s="389">
        <f t="shared" si="0"/>
        <v>3473</v>
      </c>
    </row>
    <row r="23" spans="1:4" x14ac:dyDescent="0.25">
      <c r="A23" s="341">
        <v>3210</v>
      </c>
      <c r="B23" s="106" t="s">
        <v>175</v>
      </c>
      <c r="C23" s="353">
        <f>'2. Income &amp; Expenditure Budget'!F25</f>
        <v>0</v>
      </c>
      <c r="D23" s="389">
        <f t="shared" si="0"/>
        <v>0</v>
      </c>
    </row>
    <row r="24" spans="1:4" x14ac:dyDescent="0.25">
      <c r="A24" s="341">
        <v>3220</v>
      </c>
      <c r="B24" s="106" t="s">
        <v>5</v>
      </c>
      <c r="C24" s="353">
        <f>'2. Income &amp; Expenditure Budget'!F26</f>
        <v>0</v>
      </c>
      <c r="D24" s="389">
        <f t="shared" si="0"/>
        <v>0</v>
      </c>
    </row>
    <row r="25" spans="1:4" x14ac:dyDescent="0.25">
      <c r="A25" s="341">
        <v>3230</v>
      </c>
      <c r="B25" s="106" t="s">
        <v>219</v>
      </c>
      <c r="C25" s="353">
        <f>'2. Income &amp; Expenditure Budget'!F27</f>
        <v>20874</v>
      </c>
      <c r="D25" s="389">
        <f t="shared" si="0"/>
        <v>20874</v>
      </c>
    </row>
    <row r="26" spans="1:4" x14ac:dyDescent="0.25">
      <c r="A26" s="341">
        <v>3240</v>
      </c>
      <c r="B26" s="106" t="s">
        <v>260</v>
      </c>
      <c r="C26" s="353">
        <f>'2. Income &amp; Expenditure Budget'!F28</f>
        <v>26</v>
      </c>
      <c r="D26" s="389">
        <f t="shared" si="0"/>
        <v>26</v>
      </c>
    </row>
    <row r="27" spans="1:4" x14ac:dyDescent="0.25">
      <c r="A27" s="341">
        <v>3245</v>
      </c>
      <c r="B27" s="106" t="s">
        <v>150</v>
      </c>
      <c r="C27" s="353">
        <f>'2. Income &amp; Expenditure Budget'!F29</f>
        <v>0</v>
      </c>
      <c r="D27" s="389">
        <f t="shared" si="0"/>
        <v>0</v>
      </c>
    </row>
    <row r="28" spans="1:4" x14ac:dyDescent="0.25">
      <c r="A28" s="341">
        <v>3255</v>
      </c>
      <c r="B28" s="106" t="s">
        <v>259</v>
      </c>
      <c r="C28" s="353">
        <f>'2. Income &amp; Expenditure Budget'!F30</f>
        <v>0</v>
      </c>
      <c r="D28" s="389">
        <f t="shared" si="0"/>
        <v>0</v>
      </c>
    </row>
    <row r="29" spans="1:4" x14ac:dyDescent="0.25">
      <c r="A29" s="340">
        <v>3260</v>
      </c>
      <c r="B29" s="106" t="s">
        <v>258</v>
      </c>
      <c r="C29" s="353">
        <f>'2. Income &amp; Expenditure Budget'!F31</f>
        <v>0</v>
      </c>
      <c r="D29" s="389">
        <f t="shared" si="0"/>
        <v>0</v>
      </c>
    </row>
    <row r="30" spans="1:4" x14ac:dyDescent="0.25">
      <c r="A30" s="341">
        <v>3275</v>
      </c>
      <c r="B30" s="106" t="s">
        <v>257</v>
      </c>
      <c r="C30" s="353">
        <f>'2. Income &amp; Expenditure Budget'!F32</f>
        <v>0</v>
      </c>
      <c r="D30" s="389">
        <f t="shared" si="0"/>
        <v>0</v>
      </c>
    </row>
    <row r="31" spans="1:4" x14ac:dyDescent="0.25">
      <c r="A31" s="340">
        <v>3276</v>
      </c>
      <c r="B31" s="106" t="s">
        <v>256</v>
      </c>
      <c r="C31" s="353">
        <f>'2. Income &amp; Expenditure Budget'!F33</f>
        <v>0</v>
      </c>
      <c r="D31" s="389">
        <f t="shared" si="0"/>
        <v>0</v>
      </c>
    </row>
    <row r="32" spans="1:4" x14ac:dyDescent="0.25">
      <c r="A32" s="340">
        <v>3277</v>
      </c>
      <c r="B32" s="106" t="s">
        <v>419</v>
      </c>
      <c r="C32" s="353">
        <f>'2. Income &amp; Expenditure Budget'!F34</f>
        <v>0</v>
      </c>
      <c r="D32" s="389">
        <f t="shared" si="0"/>
        <v>0</v>
      </c>
    </row>
    <row r="33" spans="1:4" x14ac:dyDescent="0.25">
      <c r="A33" s="340">
        <v>3280</v>
      </c>
      <c r="B33" s="106" t="s">
        <v>255</v>
      </c>
      <c r="C33" s="353">
        <f>'2. Income &amp; Expenditure Budget'!F35</f>
        <v>16000</v>
      </c>
      <c r="D33" s="389">
        <f t="shared" si="0"/>
        <v>16000</v>
      </c>
    </row>
    <row r="34" spans="1:4" x14ac:dyDescent="0.25">
      <c r="A34" s="340">
        <v>3281</v>
      </c>
      <c r="B34" s="106" t="s">
        <v>254</v>
      </c>
      <c r="C34" s="353">
        <f>'2. Income &amp; Expenditure Budget'!F36</f>
        <v>21000</v>
      </c>
      <c r="D34" s="389">
        <f t="shared" si="0"/>
        <v>21000</v>
      </c>
    </row>
    <row r="35" spans="1:4" x14ac:dyDescent="0.25">
      <c r="A35" s="340">
        <v>3282</v>
      </c>
      <c r="B35" s="106" t="s">
        <v>253</v>
      </c>
      <c r="C35" s="353">
        <f>'2. Income &amp; Expenditure Budget'!F37</f>
        <v>6600</v>
      </c>
      <c r="D35" s="389">
        <f t="shared" si="0"/>
        <v>6600</v>
      </c>
    </row>
    <row r="36" spans="1:4" x14ac:dyDescent="0.25">
      <c r="A36" s="340">
        <v>3283</v>
      </c>
      <c r="B36" s="106" t="s">
        <v>252</v>
      </c>
      <c r="C36" s="353">
        <f>'2. Income &amp; Expenditure Budget'!F38</f>
        <v>0</v>
      </c>
      <c r="D36" s="389">
        <f t="shared" si="0"/>
        <v>0</v>
      </c>
    </row>
    <row r="37" spans="1:4" x14ac:dyDescent="0.25">
      <c r="A37" s="340">
        <v>3284</v>
      </c>
      <c r="B37" s="106" t="s">
        <v>251</v>
      </c>
      <c r="C37" s="353">
        <f>'2. Income &amp; Expenditure Budget'!F39</f>
        <v>0</v>
      </c>
      <c r="D37" s="389">
        <f t="shared" si="0"/>
        <v>0</v>
      </c>
    </row>
    <row r="38" spans="1:4" x14ac:dyDescent="0.25">
      <c r="A38" s="340">
        <v>3285</v>
      </c>
      <c r="B38" s="106" t="s">
        <v>250</v>
      </c>
      <c r="C38" s="353">
        <f>'2. Income &amp; Expenditure Budget'!F40</f>
        <v>0</v>
      </c>
      <c r="D38" s="389">
        <f t="shared" si="0"/>
        <v>0</v>
      </c>
    </row>
    <row r="39" spans="1:4" x14ac:dyDescent="0.25">
      <c r="A39" s="340">
        <v>3286</v>
      </c>
      <c r="B39" s="106" t="s">
        <v>249</v>
      </c>
      <c r="C39" s="353">
        <f>'2. Income &amp; Expenditure Budget'!F41</f>
        <v>0</v>
      </c>
      <c r="D39" s="389">
        <f t="shared" si="0"/>
        <v>0</v>
      </c>
    </row>
    <row r="40" spans="1:4" x14ac:dyDescent="0.25">
      <c r="A40" s="340">
        <v>3287</v>
      </c>
      <c r="B40" s="106" t="s">
        <v>248</v>
      </c>
      <c r="C40" s="353">
        <f>'2. Income &amp; Expenditure Budget'!F42</f>
        <v>0</v>
      </c>
      <c r="D40" s="389">
        <f t="shared" si="0"/>
        <v>0</v>
      </c>
    </row>
    <row r="41" spans="1:4" x14ac:dyDescent="0.25">
      <c r="A41" s="342">
        <v>3290</v>
      </c>
      <c r="B41" s="106" t="s">
        <v>346</v>
      </c>
      <c r="C41" s="353">
        <f>'2. Income &amp; Expenditure Budget'!F43</f>
        <v>0</v>
      </c>
      <c r="D41" s="389">
        <f t="shared" si="0"/>
        <v>0</v>
      </c>
    </row>
    <row r="42" spans="1:4" x14ac:dyDescent="0.25">
      <c r="A42" s="342">
        <v>3293</v>
      </c>
      <c r="B42" s="106" t="s">
        <v>317</v>
      </c>
      <c r="C42" s="353">
        <f>'2. Income &amp; Expenditure Budget'!F44</f>
        <v>0</v>
      </c>
      <c r="D42" s="389">
        <f t="shared" si="0"/>
        <v>0</v>
      </c>
    </row>
    <row r="43" spans="1:4" x14ac:dyDescent="0.25">
      <c r="A43" s="342">
        <v>3294</v>
      </c>
      <c r="B43" s="106" t="s">
        <v>156</v>
      </c>
      <c r="C43" s="353">
        <f>'2. Income &amp; Expenditure Budget'!F45</f>
        <v>430221</v>
      </c>
      <c r="D43" s="389">
        <f t="shared" si="0"/>
        <v>430221</v>
      </c>
    </row>
    <row r="44" spans="1:4" x14ac:dyDescent="0.25">
      <c r="A44" s="349">
        <v>3295</v>
      </c>
      <c r="B44" s="106" t="s">
        <v>247</v>
      </c>
      <c r="C44" s="353">
        <f>'2. Income &amp; Expenditure Budget'!F46</f>
        <v>0</v>
      </c>
      <c r="D44" s="389">
        <f t="shared" si="0"/>
        <v>0</v>
      </c>
    </row>
    <row r="45" spans="1:4" x14ac:dyDescent="0.25">
      <c r="A45" s="349">
        <v>3296</v>
      </c>
      <c r="B45" s="106" t="s">
        <v>151</v>
      </c>
      <c r="C45" s="353">
        <f>'2. Income &amp; Expenditure Budget'!F47</f>
        <v>0</v>
      </c>
      <c r="D45" s="389">
        <f t="shared" si="0"/>
        <v>0</v>
      </c>
    </row>
    <row r="46" spans="1:4" x14ac:dyDescent="0.25">
      <c r="A46" s="349">
        <v>3297</v>
      </c>
      <c r="B46" s="106" t="s">
        <v>152</v>
      </c>
      <c r="C46" s="353">
        <f>'2. Income &amp; Expenditure Budget'!F48</f>
        <v>0</v>
      </c>
      <c r="D46" s="389">
        <f t="shared" si="0"/>
        <v>0</v>
      </c>
    </row>
    <row r="47" spans="1:4" x14ac:dyDescent="0.25">
      <c r="A47" s="349">
        <v>3298</v>
      </c>
      <c r="B47" s="106" t="s">
        <v>153</v>
      </c>
      <c r="C47" s="353">
        <f>'2. Income &amp; Expenditure Budget'!F49</f>
        <v>0</v>
      </c>
      <c r="D47" s="389">
        <f t="shared" si="0"/>
        <v>0</v>
      </c>
    </row>
    <row r="48" spans="1:4" ht="15.75" thickBot="1" x14ac:dyDescent="0.3">
      <c r="A48" s="349">
        <v>3299</v>
      </c>
      <c r="B48" s="106" t="s">
        <v>154</v>
      </c>
      <c r="C48" s="353">
        <f>'2. Income &amp; Expenditure Budget'!F50</f>
        <v>0</v>
      </c>
      <c r="D48" s="389">
        <f t="shared" si="0"/>
        <v>0</v>
      </c>
    </row>
    <row r="49" spans="1:4" x14ac:dyDescent="0.25">
      <c r="A49" s="343">
        <v>3300</v>
      </c>
      <c r="B49" s="108" t="s">
        <v>96</v>
      </c>
      <c r="C49" s="353">
        <f>'2. Income &amp; Expenditure Budget'!F51</f>
        <v>0</v>
      </c>
      <c r="D49" s="389">
        <f t="shared" si="0"/>
        <v>0</v>
      </c>
    </row>
    <row r="50" spans="1:4" x14ac:dyDescent="0.25">
      <c r="A50" s="340">
        <v>3310</v>
      </c>
      <c r="B50" s="112" t="s">
        <v>157</v>
      </c>
      <c r="C50" s="353">
        <f>'2. Income &amp; Expenditure Budget'!F52</f>
        <v>0</v>
      </c>
      <c r="D50" s="389">
        <f t="shared" si="0"/>
        <v>0</v>
      </c>
    </row>
    <row r="51" spans="1:4" x14ac:dyDescent="0.25">
      <c r="A51" s="341">
        <v>3330</v>
      </c>
      <c r="B51" s="108" t="s">
        <v>6</v>
      </c>
      <c r="C51" s="353">
        <f>'2. Income &amp; Expenditure Budget'!F53</f>
        <v>0</v>
      </c>
      <c r="D51" s="389">
        <f t="shared" si="0"/>
        <v>0</v>
      </c>
    </row>
    <row r="52" spans="1:4" x14ac:dyDescent="0.25">
      <c r="A52" s="341">
        <v>3335</v>
      </c>
      <c r="B52" s="109" t="s">
        <v>77</v>
      </c>
      <c r="C52" s="353">
        <f>'2. Income &amp; Expenditure Budget'!F54</f>
        <v>0</v>
      </c>
      <c r="D52" s="389">
        <f t="shared" si="0"/>
        <v>0</v>
      </c>
    </row>
    <row r="53" spans="1:4" x14ac:dyDescent="0.25">
      <c r="A53" s="341">
        <v>3350</v>
      </c>
      <c r="B53" s="110" t="s">
        <v>220</v>
      </c>
      <c r="C53" s="353">
        <f>'2. Income &amp; Expenditure Budget'!F55</f>
        <v>0</v>
      </c>
      <c r="D53" s="389">
        <f t="shared" si="0"/>
        <v>0</v>
      </c>
    </row>
    <row r="54" spans="1:4" x14ac:dyDescent="0.25">
      <c r="A54" s="341">
        <v>3370</v>
      </c>
      <c r="B54" s="110" t="s">
        <v>176</v>
      </c>
      <c r="C54" s="353">
        <f>'2. Income &amp; Expenditure Budget'!F56</f>
        <v>0</v>
      </c>
      <c r="D54" s="389">
        <f t="shared" si="0"/>
        <v>0</v>
      </c>
    </row>
    <row r="55" spans="1:4" x14ac:dyDescent="0.25">
      <c r="A55" s="341">
        <v>3375</v>
      </c>
      <c r="B55" s="109" t="s">
        <v>78</v>
      </c>
      <c r="C55" s="353">
        <f>'2. Income &amp; Expenditure Budget'!F57</f>
        <v>0</v>
      </c>
      <c r="D55" s="389">
        <f t="shared" si="0"/>
        <v>0</v>
      </c>
    </row>
    <row r="56" spans="1:4" x14ac:dyDescent="0.25">
      <c r="A56" s="341">
        <v>3390</v>
      </c>
      <c r="B56" s="110" t="s">
        <v>79</v>
      </c>
      <c r="C56" s="353">
        <f>'2. Income &amp; Expenditure Budget'!F58</f>
        <v>0</v>
      </c>
      <c r="D56" s="389">
        <f t="shared" si="0"/>
        <v>0</v>
      </c>
    </row>
    <row r="57" spans="1:4" x14ac:dyDescent="0.25">
      <c r="A57" s="341">
        <v>3395</v>
      </c>
      <c r="B57" s="110" t="s">
        <v>318</v>
      </c>
      <c r="C57" s="353">
        <f>'2. Income &amp; Expenditure Budget'!F59</f>
        <v>0</v>
      </c>
      <c r="D57" s="389">
        <f t="shared" si="0"/>
        <v>0</v>
      </c>
    </row>
    <row r="58" spans="1:4" x14ac:dyDescent="0.25">
      <c r="A58" s="341">
        <v>3410</v>
      </c>
      <c r="B58" s="108" t="s">
        <v>113</v>
      </c>
      <c r="C58" s="353">
        <f>'2. Income &amp; Expenditure Budget'!F60</f>
        <v>0</v>
      </c>
      <c r="D58" s="389">
        <f t="shared" si="0"/>
        <v>0</v>
      </c>
    </row>
    <row r="59" spans="1:4" x14ac:dyDescent="0.25">
      <c r="A59" s="341">
        <v>3420</v>
      </c>
      <c r="B59" s="108" t="s">
        <v>7</v>
      </c>
      <c r="C59" s="353">
        <f>'2. Income &amp; Expenditure Budget'!F61</f>
        <v>0</v>
      </c>
      <c r="D59" s="389">
        <f t="shared" si="0"/>
        <v>0</v>
      </c>
    </row>
    <row r="60" spans="1:4" x14ac:dyDescent="0.25">
      <c r="A60" s="341">
        <v>3430</v>
      </c>
      <c r="B60" s="108" t="s">
        <v>8</v>
      </c>
      <c r="C60" s="353">
        <f>'2. Income &amp; Expenditure Budget'!F62</f>
        <v>0</v>
      </c>
      <c r="D60" s="389">
        <f t="shared" si="0"/>
        <v>0</v>
      </c>
    </row>
    <row r="61" spans="1:4" x14ac:dyDescent="0.25">
      <c r="A61" s="341">
        <v>3440</v>
      </c>
      <c r="B61" s="108" t="s">
        <v>60</v>
      </c>
      <c r="C61" s="353">
        <f>'2. Income &amp; Expenditure Budget'!F63</f>
        <v>0</v>
      </c>
      <c r="D61" s="389">
        <f t="shared" si="0"/>
        <v>0</v>
      </c>
    </row>
    <row r="62" spans="1:4" x14ac:dyDescent="0.25">
      <c r="A62" s="341">
        <v>3450</v>
      </c>
      <c r="B62" s="108" t="s">
        <v>177</v>
      </c>
      <c r="C62" s="353">
        <f>'2. Income &amp; Expenditure Budget'!F64</f>
        <v>0</v>
      </c>
      <c r="D62" s="389">
        <f t="shared" si="0"/>
        <v>0</v>
      </c>
    </row>
    <row r="63" spans="1:4" x14ac:dyDescent="0.25">
      <c r="A63" s="341">
        <v>3460</v>
      </c>
      <c r="B63" s="108" t="s">
        <v>320</v>
      </c>
      <c r="C63" s="353">
        <f>'2. Income &amp; Expenditure Budget'!F65</f>
        <v>0</v>
      </c>
      <c r="D63" s="389">
        <f t="shared" si="0"/>
        <v>0</v>
      </c>
    </row>
    <row r="64" spans="1:4" x14ac:dyDescent="0.25">
      <c r="A64" s="341">
        <v>3490</v>
      </c>
      <c r="B64" s="108" t="s">
        <v>158</v>
      </c>
      <c r="C64" s="353">
        <f>'2. Income &amp; Expenditure Budget'!F66</f>
        <v>0</v>
      </c>
      <c r="D64" s="389">
        <f t="shared" si="0"/>
        <v>0</v>
      </c>
    </row>
    <row r="65" spans="1:4" x14ac:dyDescent="0.25">
      <c r="A65" s="341">
        <v>3495</v>
      </c>
      <c r="B65" s="109" t="s">
        <v>80</v>
      </c>
      <c r="C65" s="353">
        <f>'2. Income &amp; Expenditure Budget'!F67</f>
        <v>0</v>
      </c>
      <c r="D65" s="389">
        <f t="shared" si="0"/>
        <v>0</v>
      </c>
    </row>
    <row r="66" spans="1:4" x14ac:dyDescent="0.25">
      <c r="A66" s="341">
        <v>3500</v>
      </c>
      <c r="B66" s="110" t="s">
        <v>178</v>
      </c>
      <c r="C66" s="353">
        <f>'2. Income &amp; Expenditure Budget'!F68</f>
        <v>0</v>
      </c>
      <c r="D66" s="389">
        <f t="shared" si="0"/>
        <v>0</v>
      </c>
    </row>
    <row r="67" spans="1:4" x14ac:dyDescent="0.25">
      <c r="A67" s="341">
        <v>3510</v>
      </c>
      <c r="B67" s="110" t="s">
        <v>9</v>
      </c>
      <c r="C67" s="353">
        <f>'2. Income &amp; Expenditure Budget'!F69</f>
        <v>0</v>
      </c>
      <c r="D67" s="389">
        <f t="shared" si="0"/>
        <v>0</v>
      </c>
    </row>
    <row r="68" spans="1:4" x14ac:dyDescent="0.25">
      <c r="A68" s="341">
        <v>3520</v>
      </c>
      <c r="B68" s="110" t="s">
        <v>179</v>
      </c>
      <c r="C68" s="353">
        <f>'2. Income &amp; Expenditure Budget'!F70</f>
        <v>0</v>
      </c>
      <c r="D68" s="389">
        <f t="shared" si="0"/>
        <v>0</v>
      </c>
    </row>
    <row r="69" spans="1:4" x14ac:dyDescent="0.25">
      <c r="A69" s="341">
        <v>3530</v>
      </c>
      <c r="B69" s="110" t="s">
        <v>180</v>
      </c>
      <c r="C69" s="353">
        <f>'2. Income &amp; Expenditure Budget'!F71</f>
        <v>0</v>
      </c>
      <c r="D69" s="389">
        <f t="shared" si="0"/>
        <v>0</v>
      </c>
    </row>
    <row r="70" spans="1:4" x14ac:dyDescent="0.25">
      <c r="A70" s="341">
        <v>3535</v>
      </c>
      <c r="B70" s="109" t="s">
        <v>181</v>
      </c>
      <c r="C70" s="353">
        <f>'2. Income &amp; Expenditure Budget'!F72</f>
        <v>0</v>
      </c>
      <c r="D70" s="389">
        <f t="shared" si="0"/>
        <v>0</v>
      </c>
    </row>
    <row r="71" spans="1:4" x14ac:dyDescent="0.25">
      <c r="A71" s="341">
        <v>3550</v>
      </c>
      <c r="B71" s="108" t="s">
        <v>81</v>
      </c>
      <c r="C71" s="353">
        <f>'2. Income &amp; Expenditure Budget'!F73</f>
        <v>0</v>
      </c>
      <c r="D71" s="389">
        <f t="shared" si="0"/>
        <v>0</v>
      </c>
    </row>
    <row r="72" spans="1:4" x14ac:dyDescent="0.25">
      <c r="A72" s="342">
        <v>3570</v>
      </c>
      <c r="B72" s="111" t="s">
        <v>182</v>
      </c>
      <c r="C72" s="353">
        <f>'2. Income &amp; Expenditure Budget'!F74</f>
        <v>0</v>
      </c>
      <c r="D72" s="389">
        <f t="shared" si="0"/>
        <v>0</v>
      </c>
    </row>
    <row r="73" spans="1:4" x14ac:dyDescent="0.25">
      <c r="A73" s="344">
        <v>3574</v>
      </c>
      <c r="B73" s="110" t="s">
        <v>159</v>
      </c>
      <c r="C73" s="353">
        <f>'2. Income &amp; Expenditure Budget'!F75</f>
        <v>0</v>
      </c>
      <c r="D73" s="389">
        <f t="shared" si="0"/>
        <v>0</v>
      </c>
    </row>
    <row r="74" spans="1:4" ht="15.75" thickBot="1" x14ac:dyDescent="0.3">
      <c r="A74" s="345">
        <v>3575</v>
      </c>
      <c r="B74" s="109" t="s">
        <v>160</v>
      </c>
      <c r="C74" s="353">
        <f>'2. Income &amp; Expenditure Budget'!F76</f>
        <v>0</v>
      </c>
      <c r="D74" s="389">
        <f t="shared" si="0"/>
        <v>0</v>
      </c>
    </row>
    <row r="75" spans="1:4" x14ac:dyDescent="0.25">
      <c r="A75" s="346">
        <v>3650</v>
      </c>
      <c r="B75" s="106" t="s">
        <v>246</v>
      </c>
      <c r="C75" s="353">
        <f>'2. Income &amp; Expenditure Budget'!F77</f>
        <v>0</v>
      </c>
      <c r="D75" s="389">
        <f t="shared" si="0"/>
        <v>0</v>
      </c>
    </row>
    <row r="76" spans="1:4" x14ac:dyDescent="0.25">
      <c r="A76" s="341">
        <v>3700</v>
      </c>
      <c r="B76" s="106" t="s">
        <v>183</v>
      </c>
      <c r="C76" s="353">
        <f>'2. Income &amp; Expenditure Budget'!F78</f>
        <v>0</v>
      </c>
      <c r="D76" s="389">
        <f t="shared" si="0"/>
        <v>0</v>
      </c>
    </row>
    <row r="77" spans="1:4" x14ac:dyDescent="0.25">
      <c r="A77" s="341">
        <v>3770</v>
      </c>
      <c r="B77" s="106" t="s">
        <v>184</v>
      </c>
      <c r="C77" s="353">
        <f>'2. Income &amp; Expenditure Budget'!F79</f>
        <v>0</v>
      </c>
      <c r="D77" s="389">
        <f t="shared" ref="D77:D140" si="1">C77</f>
        <v>0</v>
      </c>
    </row>
    <row r="78" spans="1:4" x14ac:dyDescent="0.25">
      <c r="A78" s="341">
        <v>3800</v>
      </c>
      <c r="B78" s="106" t="s">
        <v>11</v>
      </c>
      <c r="C78" s="353">
        <f>'2. Income &amp; Expenditure Budget'!F80</f>
        <v>0</v>
      </c>
      <c r="D78" s="389">
        <f t="shared" si="1"/>
        <v>0</v>
      </c>
    </row>
    <row r="79" spans="1:4" x14ac:dyDescent="0.25">
      <c r="A79" s="342">
        <v>3850</v>
      </c>
      <c r="B79" s="106" t="s">
        <v>10</v>
      </c>
      <c r="C79" s="353">
        <f>'2. Income &amp; Expenditure Budget'!F81</f>
        <v>0</v>
      </c>
      <c r="D79" s="389">
        <f t="shared" si="1"/>
        <v>0</v>
      </c>
    </row>
    <row r="80" spans="1:4" x14ac:dyDescent="0.25">
      <c r="A80" s="342">
        <v>3851</v>
      </c>
      <c r="B80" s="106" t="s">
        <v>161</v>
      </c>
      <c r="C80" s="353">
        <f>'2. Income &amp; Expenditure Budget'!F82</f>
        <v>0</v>
      </c>
      <c r="D80" s="389">
        <f t="shared" si="1"/>
        <v>0</v>
      </c>
    </row>
    <row r="81" spans="1:4" x14ac:dyDescent="0.25">
      <c r="A81" s="342">
        <v>3852</v>
      </c>
      <c r="B81" s="106" t="s">
        <v>163</v>
      </c>
      <c r="C81" s="353">
        <f>'2. Income &amp; Expenditure Budget'!F83</f>
        <v>0</v>
      </c>
      <c r="D81" s="389">
        <f t="shared" si="1"/>
        <v>0</v>
      </c>
    </row>
    <row r="82" spans="1:4" x14ac:dyDescent="0.25">
      <c r="A82" s="342">
        <v>3853</v>
      </c>
      <c r="B82" s="106" t="s">
        <v>162</v>
      </c>
      <c r="C82" s="353">
        <f>'2. Income &amp; Expenditure Budget'!F84</f>
        <v>0</v>
      </c>
      <c r="D82" s="389">
        <f t="shared" si="1"/>
        <v>0</v>
      </c>
    </row>
    <row r="83" spans="1:4" x14ac:dyDescent="0.25">
      <c r="A83" s="340">
        <v>4110</v>
      </c>
      <c r="B83" s="106" t="s">
        <v>75</v>
      </c>
      <c r="C83" s="353">
        <f>'2. Income &amp; Expenditure Budget'!F85</f>
        <v>0</v>
      </c>
      <c r="D83" s="389">
        <f t="shared" si="1"/>
        <v>0</v>
      </c>
    </row>
    <row r="84" spans="1:4" x14ac:dyDescent="0.25">
      <c r="A84" s="340">
        <v>4111</v>
      </c>
      <c r="B84" s="106" t="s">
        <v>82</v>
      </c>
      <c r="C84" s="353">
        <f>'2. Income &amp; Expenditure Budget'!F86</f>
        <v>0</v>
      </c>
      <c r="D84" s="389">
        <f t="shared" si="1"/>
        <v>0</v>
      </c>
    </row>
    <row r="85" spans="1:4" x14ac:dyDescent="0.25">
      <c r="A85" s="340">
        <v>4112</v>
      </c>
      <c r="B85" s="106" t="s">
        <v>245</v>
      </c>
      <c r="C85" s="353">
        <f>'2. Income &amp; Expenditure Budget'!F87</f>
        <v>0</v>
      </c>
      <c r="D85" s="389">
        <f t="shared" si="1"/>
        <v>0</v>
      </c>
    </row>
    <row r="86" spans="1:4" x14ac:dyDescent="0.25">
      <c r="A86" s="340">
        <v>4150</v>
      </c>
      <c r="B86" s="106" t="s">
        <v>266</v>
      </c>
      <c r="C86" s="353">
        <f>'2. Income &amp; Expenditure Budget'!F88</f>
        <v>0</v>
      </c>
      <c r="D86" s="389">
        <f t="shared" si="1"/>
        <v>0</v>
      </c>
    </row>
    <row r="87" spans="1:4" x14ac:dyDescent="0.25">
      <c r="A87" s="340">
        <v>4155</v>
      </c>
      <c r="B87" s="106" t="s">
        <v>231</v>
      </c>
      <c r="C87" s="353">
        <f>'2. Income &amp; Expenditure Budget'!F89</f>
        <v>0</v>
      </c>
      <c r="D87" s="389">
        <f t="shared" si="1"/>
        <v>0</v>
      </c>
    </row>
    <row r="88" spans="1:4" x14ac:dyDescent="0.25">
      <c r="A88" s="340">
        <v>4170</v>
      </c>
      <c r="B88" s="106" t="s">
        <v>185</v>
      </c>
      <c r="C88" s="353">
        <f>'2. Income &amp; Expenditure Budget'!F90</f>
        <v>0</v>
      </c>
      <c r="D88" s="389">
        <f t="shared" si="1"/>
        <v>0</v>
      </c>
    </row>
    <row r="89" spans="1:4" x14ac:dyDescent="0.25">
      <c r="A89" s="340">
        <v>4180</v>
      </c>
      <c r="B89" s="106" t="s">
        <v>244</v>
      </c>
      <c r="C89" s="353">
        <f>'2. Income &amp; Expenditure Budget'!F91</f>
        <v>0</v>
      </c>
      <c r="D89" s="389">
        <f t="shared" si="1"/>
        <v>0</v>
      </c>
    </row>
    <row r="90" spans="1:4" x14ac:dyDescent="0.25">
      <c r="A90" s="340">
        <v>4181</v>
      </c>
      <c r="B90" s="106" t="s">
        <v>341</v>
      </c>
      <c r="C90" s="353">
        <f>'2. Income &amp; Expenditure Budget'!F92</f>
        <v>0</v>
      </c>
      <c r="D90" s="389">
        <f t="shared" si="1"/>
        <v>0</v>
      </c>
    </row>
    <row r="91" spans="1:4" x14ac:dyDescent="0.25">
      <c r="A91" s="340">
        <v>4190</v>
      </c>
      <c r="B91" s="106" t="s">
        <v>221</v>
      </c>
      <c r="C91" s="353">
        <f>'2. Income &amp; Expenditure Budget'!F93</f>
        <v>430221</v>
      </c>
      <c r="D91" s="389">
        <f t="shared" si="1"/>
        <v>430221</v>
      </c>
    </row>
    <row r="92" spans="1:4" x14ac:dyDescent="0.25">
      <c r="A92" s="340">
        <v>4196</v>
      </c>
      <c r="B92" s="106" t="s">
        <v>164</v>
      </c>
      <c r="C92" s="353">
        <f>'2. Income &amp; Expenditure Budget'!F94</f>
        <v>0</v>
      </c>
      <c r="D92" s="389">
        <f t="shared" si="1"/>
        <v>0</v>
      </c>
    </row>
    <row r="93" spans="1:4" x14ac:dyDescent="0.25">
      <c r="A93" s="340">
        <v>4197</v>
      </c>
      <c r="B93" s="106" t="s">
        <v>243</v>
      </c>
      <c r="C93" s="353">
        <f>'2. Income &amp; Expenditure Budget'!F95</f>
        <v>0</v>
      </c>
      <c r="D93" s="389">
        <f t="shared" si="1"/>
        <v>0</v>
      </c>
    </row>
    <row r="94" spans="1:4" x14ac:dyDescent="0.25">
      <c r="A94" s="350">
        <v>4198</v>
      </c>
      <c r="B94" s="347" t="s">
        <v>322</v>
      </c>
      <c r="C94" s="353">
        <f>'2. Income &amp; Expenditure Budget'!F96</f>
        <v>0</v>
      </c>
      <c r="D94" s="389">
        <f t="shared" si="1"/>
        <v>0</v>
      </c>
    </row>
    <row r="95" spans="1:4" ht="15.75" thickBot="1" x14ac:dyDescent="0.3">
      <c r="A95" s="351">
        <v>4199</v>
      </c>
      <c r="B95" s="348" t="s">
        <v>323</v>
      </c>
      <c r="C95" s="353">
        <f>'2. Income &amp; Expenditure Budget'!F97</f>
        <v>0</v>
      </c>
      <c r="D95" s="389">
        <f t="shared" si="1"/>
        <v>0</v>
      </c>
    </row>
    <row r="96" spans="1:4" x14ac:dyDescent="0.25">
      <c r="A96" s="343">
        <v>4310</v>
      </c>
      <c r="B96" s="106" t="s">
        <v>14</v>
      </c>
      <c r="C96" s="353">
        <f>'2. Income &amp; Expenditure Budget'!F98</f>
        <v>0</v>
      </c>
      <c r="D96" s="389">
        <f t="shared" si="1"/>
        <v>0</v>
      </c>
    </row>
    <row r="97" spans="1:4" x14ac:dyDescent="0.25">
      <c r="A97" s="341">
        <v>4330</v>
      </c>
      <c r="B97" s="106" t="s">
        <v>186</v>
      </c>
      <c r="C97" s="353">
        <f>'2. Income &amp; Expenditure Budget'!F99</f>
        <v>0</v>
      </c>
      <c r="D97" s="389">
        <f t="shared" si="1"/>
        <v>0</v>
      </c>
    </row>
    <row r="98" spans="1:4" x14ac:dyDescent="0.25">
      <c r="A98" s="341">
        <v>4350</v>
      </c>
      <c r="B98" s="106" t="s">
        <v>187</v>
      </c>
      <c r="C98" s="353">
        <f>'2. Income &amp; Expenditure Budget'!F100</f>
        <v>0</v>
      </c>
      <c r="D98" s="389">
        <f t="shared" si="1"/>
        <v>0</v>
      </c>
    </row>
    <row r="99" spans="1:4" x14ac:dyDescent="0.25">
      <c r="A99" s="341">
        <v>4370</v>
      </c>
      <c r="B99" s="106" t="s">
        <v>188</v>
      </c>
      <c r="C99" s="353">
        <f>'2. Income &amp; Expenditure Budget'!F101</f>
        <v>0</v>
      </c>
      <c r="D99" s="389">
        <f t="shared" si="1"/>
        <v>0</v>
      </c>
    </row>
    <row r="100" spans="1:4" x14ac:dyDescent="0.25">
      <c r="A100" s="341">
        <v>4390</v>
      </c>
      <c r="B100" s="106" t="s">
        <v>189</v>
      </c>
      <c r="C100" s="353">
        <f>'2. Income &amp; Expenditure Budget'!F102</f>
        <v>20874</v>
      </c>
      <c r="D100" s="389">
        <f t="shared" si="1"/>
        <v>20874</v>
      </c>
    </row>
    <row r="101" spans="1:4" x14ac:dyDescent="0.25">
      <c r="A101" s="341">
        <v>4410</v>
      </c>
      <c r="B101" s="106" t="s">
        <v>420</v>
      </c>
      <c r="C101" s="353">
        <f>'2. Income &amp; Expenditure Budget'!F103</f>
        <v>0</v>
      </c>
      <c r="D101" s="389">
        <f t="shared" si="1"/>
        <v>0</v>
      </c>
    </row>
    <row r="102" spans="1:4" x14ac:dyDescent="0.25">
      <c r="A102" s="341">
        <v>4420</v>
      </c>
      <c r="B102" s="106" t="s">
        <v>324</v>
      </c>
      <c r="C102" s="353">
        <f>'2. Income &amp; Expenditure Budget'!F104</f>
        <v>0</v>
      </c>
      <c r="D102" s="389">
        <f t="shared" si="1"/>
        <v>0</v>
      </c>
    </row>
    <row r="103" spans="1:4" x14ac:dyDescent="0.25">
      <c r="A103" s="341">
        <v>4430</v>
      </c>
      <c r="B103" s="106" t="s">
        <v>190</v>
      </c>
      <c r="C103" s="353">
        <f>'2. Income &amp; Expenditure Budget'!F105</f>
        <v>0</v>
      </c>
      <c r="D103" s="389">
        <f t="shared" si="1"/>
        <v>0</v>
      </c>
    </row>
    <row r="104" spans="1:4" x14ac:dyDescent="0.25">
      <c r="A104" s="341">
        <v>4450</v>
      </c>
      <c r="B104" s="106" t="s">
        <v>191</v>
      </c>
      <c r="C104" s="353">
        <f>'2. Income &amp; Expenditure Budget'!F106</f>
        <v>0</v>
      </c>
      <c r="D104" s="389">
        <f t="shared" si="1"/>
        <v>0</v>
      </c>
    </row>
    <row r="105" spans="1:4" x14ac:dyDescent="0.25">
      <c r="A105" s="341">
        <v>4470</v>
      </c>
      <c r="B105" s="106" t="s">
        <v>192</v>
      </c>
      <c r="C105" s="353">
        <f>'2. Income &amp; Expenditure Budget'!F107</f>
        <v>0</v>
      </c>
      <c r="D105" s="389">
        <f t="shared" si="1"/>
        <v>0</v>
      </c>
    </row>
    <row r="106" spans="1:4" x14ac:dyDescent="0.25">
      <c r="A106" s="341">
        <v>4490</v>
      </c>
      <c r="B106" s="106" t="s">
        <v>193</v>
      </c>
      <c r="C106" s="353">
        <f>'2. Income &amp; Expenditure Budget'!F108</f>
        <v>0</v>
      </c>
      <c r="D106" s="389">
        <f t="shared" si="1"/>
        <v>0</v>
      </c>
    </row>
    <row r="107" spans="1:4" x14ac:dyDescent="0.25">
      <c r="A107" s="341">
        <v>4550</v>
      </c>
      <c r="B107" s="106" t="s">
        <v>194</v>
      </c>
      <c r="C107" s="353">
        <f>'2. Income &amp; Expenditure Budget'!F109</f>
        <v>0</v>
      </c>
      <c r="D107" s="389">
        <f t="shared" si="1"/>
        <v>0</v>
      </c>
    </row>
    <row r="108" spans="1:4" x14ac:dyDescent="0.25">
      <c r="A108" s="341">
        <v>4570</v>
      </c>
      <c r="B108" s="106" t="s">
        <v>195</v>
      </c>
      <c r="C108" s="353">
        <f>'2. Income &amp; Expenditure Budget'!F110</f>
        <v>0</v>
      </c>
      <c r="D108" s="389">
        <f t="shared" si="1"/>
        <v>0</v>
      </c>
    </row>
    <row r="109" spans="1:4" x14ac:dyDescent="0.25">
      <c r="A109" s="341">
        <v>4590</v>
      </c>
      <c r="B109" s="106" t="s">
        <v>222</v>
      </c>
      <c r="C109" s="353">
        <f>'2. Income &amp; Expenditure Budget'!F111</f>
        <v>0</v>
      </c>
      <c r="D109" s="389">
        <f t="shared" si="1"/>
        <v>0</v>
      </c>
    </row>
    <row r="110" spans="1:4" x14ac:dyDescent="0.25">
      <c r="A110" s="341">
        <v>4610</v>
      </c>
      <c r="B110" s="106" t="s">
        <v>196</v>
      </c>
      <c r="C110" s="353">
        <f>'2. Income &amp; Expenditure Budget'!F112</f>
        <v>20874</v>
      </c>
      <c r="D110" s="389">
        <f t="shared" si="1"/>
        <v>20874</v>
      </c>
    </row>
    <row r="111" spans="1:4" x14ac:dyDescent="0.25">
      <c r="A111" s="341">
        <v>4620</v>
      </c>
      <c r="B111" s="106" t="s">
        <v>197</v>
      </c>
      <c r="C111" s="353">
        <f>'2. Income &amp; Expenditure Budget'!F113</f>
        <v>0</v>
      </c>
      <c r="D111" s="389">
        <f t="shared" si="1"/>
        <v>0</v>
      </c>
    </row>
    <row r="112" spans="1:4" x14ac:dyDescent="0.25">
      <c r="A112" s="341">
        <v>4630</v>
      </c>
      <c r="B112" s="106" t="s">
        <v>15</v>
      </c>
      <c r="C112" s="353">
        <f>'2. Income &amp; Expenditure Budget'!F114</f>
        <v>0</v>
      </c>
      <c r="D112" s="389">
        <f t="shared" si="1"/>
        <v>0</v>
      </c>
    </row>
    <row r="113" spans="1:4" x14ac:dyDescent="0.25">
      <c r="A113" s="341">
        <v>4635</v>
      </c>
      <c r="B113" s="106" t="s">
        <v>325</v>
      </c>
      <c r="C113" s="353">
        <f>'2. Income &amp; Expenditure Budget'!F115</f>
        <v>0</v>
      </c>
      <c r="D113" s="389">
        <f t="shared" si="1"/>
        <v>0</v>
      </c>
    </row>
    <row r="114" spans="1:4" x14ac:dyDescent="0.25">
      <c r="A114" s="341">
        <v>4640</v>
      </c>
      <c r="B114" s="106" t="s">
        <v>198</v>
      </c>
      <c r="C114" s="353">
        <f>'2. Income &amp; Expenditure Budget'!F116</f>
        <v>0</v>
      </c>
      <c r="D114" s="389">
        <f t="shared" si="1"/>
        <v>0</v>
      </c>
    </row>
    <row r="115" spans="1:4" x14ac:dyDescent="0.25">
      <c r="A115" s="341">
        <v>4650</v>
      </c>
      <c r="B115" s="106" t="s">
        <v>199</v>
      </c>
      <c r="C115" s="353">
        <f>'2. Income &amp; Expenditure Budget'!F117</f>
        <v>0</v>
      </c>
      <c r="D115" s="389">
        <f t="shared" si="1"/>
        <v>0</v>
      </c>
    </row>
    <row r="116" spans="1:4" x14ac:dyDescent="0.25">
      <c r="A116" s="341">
        <v>4670</v>
      </c>
      <c r="B116" s="106" t="s">
        <v>101</v>
      </c>
      <c r="C116" s="353">
        <f>'2. Income &amp; Expenditure Budget'!F118</f>
        <v>0</v>
      </c>
      <c r="D116" s="389">
        <f t="shared" si="1"/>
        <v>0</v>
      </c>
    </row>
    <row r="117" spans="1:4" x14ac:dyDescent="0.25">
      <c r="A117" s="341">
        <v>4671</v>
      </c>
      <c r="B117" s="106" t="s">
        <v>223</v>
      </c>
      <c r="C117" s="353">
        <f>'2. Income &amp; Expenditure Budget'!F119</f>
        <v>0</v>
      </c>
      <c r="D117" s="389">
        <f t="shared" si="1"/>
        <v>0</v>
      </c>
    </row>
    <row r="118" spans="1:4" x14ac:dyDescent="0.25">
      <c r="A118" s="341">
        <v>4690</v>
      </c>
      <c r="B118" s="106" t="s">
        <v>16</v>
      </c>
      <c r="C118" s="353">
        <f>'2. Income &amp; Expenditure Budget'!F120</f>
        <v>0</v>
      </c>
      <c r="D118" s="389">
        <f t="shared" si="1"/>
        <v>0</v>
      </c>
    </row>
    <row r="119" spans="1:4" x14ac:dyDescent="0.25">
      <c r="A119" s="341">
        <v>4710</v>
      </c>
      <c r="B119" s="106" t="s">
        <v>200</v>
      </c>
      <c r="C119" s="353">
        <f>'2. Income &amp; Expenditure Budget'!F121</f>
        <v>0</v>
      </c>
      <c r="D119" s="389">
        <f t="shared" si="1"/>
        <v>0</v>
      </c>
    </row>
    <row r="120" spans="1:4" x14ac:dyDescent="0.25">
      <c r="A120" s="341">
        <v>4720</v>
      </c>
      <c r="B120" s="106" t="s">
        <v>201</v>
      </c>
      <c r="C120" s="353">
        <f>'2. Income &amp; Expenditure Budget'!F122</f>
        <v>0</v>
      </c>
      <c r="D120" s="389">
        <f t="shared" si="1"/>
        <v>0</v>
      </c>
    </row>
    <row r="121" spans="1:4" x14ac:dyDescent="0.25">
      <c r="A121" s="341">
        <v>4730</v>
      </c>
      <c r="B121" s="106" t="s">
        <v>165</v>
      </c>
      <c r="C121" s="353">
        <f>'2. Income &amp; Expenditure Budget'!F123</f>
        <v>0</v>
      </c>
      <c r="D121" s="389">
        <f t="shared" si="1"/>
        <v>0</v>
      </c>
    </row>
    <row r="122" spans="1:4" x14ac:dyDescent="0.25">
      <c r="A122" s="341">
        <v>4740</v>
      </c>
      <c r="B122" s="106" t="s">
        <v>202</v>
      </c>
      <c r="C122" s="353">
        <f>'2. Income &amp; Expenditure Budget'!F124</f>
        <v>0</v>
      </c>
      <c r="D122" s="389">
        <f t="shared" si="1"/>
        <v>0</v>
      </c>
    </row>
    <row r="123" spans="1:4" x14ac:dyDescent="0.25">
      <c r="A123" s="341">
        <v>4741</v>
      </c>
      <c r="B123" s="106" t="s">
        <v>342</v>
      </c>
      <c r="C123" s="353">
        <f>'2. Income &amp; Expenditure Budget'!F125</f>
        <v>0</v>
      </c>
      <c r="D123" s="389">
        <f t="shared" si="1"/>
        <v>0</v>
      </c>
    </row>
    <row r="124" spans="1:4" x14ac:dyDescent="0.25">
      <c r="A124" s="341">
        <v>4750</v>
      </c>
      <c r="B124" s="106" t="s">
        <v>203</v>
      </c>
      <c r="C124" s="353">
        <f>'2. Income &amp; Expenditure Budget'!F126</f>
        <v>0</v>
      </c>
      <c r="D124" s="389">
        <f t="shared" si="1"/>
        <v>0</v>
      </c>
    </row>
    <row r="125" spans="1:4" x14ac:dyDescent="0.25">
      <c r="A125" s="341">
        <v>4760</v>
      </c>
      <c r="B125" s="106" t="s">
        <v>204</v>
      </c>
      <c r="C125" s="353">
        <f>'2. Income &amp; Expenditure Budget'!F127</f>
        <v>0</v>
      </c>
      <c r="D125" s="389">
        <f t="shared" si="1"/>
        <v>0</v>
      </c>
    </row>
    <row r="126" spans="1:4" x14ac:dyDescent="0.25">
      <c r="A126" s="341">
        <v>4770</v>
      </c>
      <c r="B126" s="106" t="s">
        <v>205</v>
      </c>
      <c r="C126" s="353">
        <f>'2. Income &amp; Expenditure Budget'!F128</f>
        <v>0</v>
      </c>
      <c r="D126" s="389">
        <f t="shared" si="1"/>
        <v>0</v>
      </c>
    </row>
    <row r="127" spans="1:4" x14ac:dyDescent="0.25">
      <c r="A127" s="341">
        <v>4780</v>
      </c>
      <c r="B127" s="106" t="s">
        <v>206</v>
      </c>
      <c r="C127" s="353">
        <f>'2. Income &amp; Expenditure Budget'!F129</f>
        <v>0</v>
      </c>
      <c r="D127" s="389">
        <f t="shared" si="1"/>
        <v>0</v>
      </c>
    </row>
    <row r="128" spans="1:4" x14ac:dyDescent="0.25">
      <c r="A128" s="341">
        <v>4810</v>
      </c>
      <c r="B128" s="106" t="s">
        <v>207</v>
      </c>
      <c r="C128" s="353">
        <f>'2. Income &amp; Expenditure Budget'!F130</f>
        <v>0</v>
      </c>
      <c r="D128" s="389">
        <f t="shared" si="1"/>
        <v>0</v>
      </c>
    </row>
    <row r="129" spans="1:4" x14ac:dyDescent="0.25">
      <c r="A129" s="341">
        <v>4815</v>
      </c>
      <c r="B129" s="106" t="s">
        <v>141</v>
      </c>
      <c r="C129" s="353">
        <f>'2. Income &amp; Expenditure Budget'!F131</f>
        <v>0</v>
      </c>
      <c r="D129" s="389">
        <f t="shared" si="1"/>
        <v>0</v>
      </c>
    </row>
    <row r="130" spans="1:4" x14ac:dyDescent="0.25">
      <c r="A130" s="341">
        <v>4850</v>
      </c>
      <c r="B130" s="106" t="s">
        <v>208</v>
      </c>
      <c r="C130" s="353">
        <f>'2. Income &amp; Expenditure Budget'!F132</f>
        <v>0</v>
      </c>
      <c r="D130" s="389">
        <f t="shared" si="1"/>
        <v>0</v>
      </c>
    </row>
    <row r="131" spans="1:4" x14ac:dyDescent="0.25">
      <c r="A131" s="342">
        <v>4910</v>
      </c>
      <c r="B131" s="106" t="s">
        <v>17</v>
      </c>
      <c r="C131" s="353">
        <f>'2. Income &amp; Expenditure Budget'!F133</f>
        <v>0</v>
      </c>
      <c r="D131" s="389">
        <f t="shared" si="1"/>
        <v>0</v>
      </c>
    </row>
    <row r="132" spans="1:4" x14ac:dyDescent="0.25">
      <c r="A132" s="342">
        <v>4911</v>
      </c>
      <c r="B132" s="106" t="s">
        <v>224</v>
      </c>
      <c r="C132" s="353">
        <f>'2. Income &amp; Expenditure Budget'!F134</f>
        <v>0</v>
      </c>
      <c r="D132" s="389">
        <f t="shared" si="1"/>
        <v>0</v>
      </c>
    </row>
    <row r="133" spans="1:4" x14ac:dyDescent="0.25">
      <c r="A133" s="342">
        <v>4912</v>
      </c>
      <c r="B133" s="106" t="s">
        <v>209</v>
      </c>
      <c r="C133" s="353">
        <f>'2. Income &amp; Expenditure Budget'!F135</f>
        <v>0</v>
      </c>
      <c r="D133" s="389">
        <f t="shared" si="1"/>
        <v>0</v>
      </c>
    </row>
    <row r="134" spans="1:4" x14ac:dyDescent="0.25">
      <c r="A134" s="342">
        <v>4913</v>
      </c>
      <c r="B134" s="106" t="s">
        <v>225</v>
      </c>
      <c r="C134" s="353">
        <f>'2. Income &amp; Expenditure Budget'!F136</f>
        <v>0</v>
      </c>
      <c r="D134" s="389">
        <f t="shared" si="1"/>
        <v>0</v>
      </c>
    </row>
    <row r="135" spans="1:4" x14ac:dyDescent="0.25">
      <c r="A135" s="342">
        <v>4914</v>
      </c>
      <c r="B135" s="106" t="s">
        <v>328</v>
      </c>
      <c r="C135" s="353">
        <f>'2. Income &amp; Expenditure Budget'!F137</f>
        <v>0</v>
      </c>
      <c r="D135" s="389">
        <f t="shared" si="1"/>
        <v>0</v>
      </c>
    </row>
    <row r="136" spans="1:4" x14ac:dyDescent="0.25">
      <c r="A136" s="342">
        <v>4915</v>
      </c>
      <c r="B136" s="106" t="s">
        <v>344</v>
      </c>
      <c r="C136" s="353">
        <f>'2. Income &amp; Expenditure Budget'!F138</f>
        <v>0</v>
      </c>
      <c r="D136" s="389">
        <f t="shared" si="1"/>
        <v>0</v>
      </c>
    </row>
    <row r="137" spans="1:4" x14ac:dyDescent="0.25">
      <c r="A137" s="342">
        <v>4916</v>
      </c>
      <c r="B137" s="106" t="s">
        <v>210</v>
      </c>
      <c r="C137" s="353">
        <f>'2. Income &amp; Expenditure Budget'!F139</f>
        <v>0</v>
      </c>
      <c r="D137" s="389">
        <f t="shared" si="1"/>
        <v>0</v>
      </c>
    </row>
    <row r="138" spans="1:4" x14ac:dyDescent="0.25">
      <c r="A138" s="342">
        <v>4918</v>
      </c>
      <c r="B138" s="106" t="s">
        <v>166</v>
      </c>
      <c r="C138" s="353">
        <f>'2. Income &amp; Expenditure Budget'!F140</f>
        <v>13536</v>
      </c>
      <c r="D138" s="389">
        <f t="shared" si="1"/>
        <v>13536</v>
      </c>
    </row>
    <row r="139" spans="1:4" x14ac:dyDescent="0.25">
      <c r="A139" s="342">
        <v>4922</v>
      </c>
      <c r="B139" s="106" t="s">
        <v>211</v>
      </c>
      <c r="C139" s="353">
        <f>'2. Income &amp; Expenditure Budget'!F141</f>
        <v>0</v>
      </c>
      <c r="D139" s="389">
        <f t="shared" si="1"/>
        <v>0</v>
      </c>
    </row>
    <row r="140" spans="1:4" x14ac:dyDescent="0.25">
      <c r="A140" s="342">
        <v>4923</v>
      </c>
      <c r="B140" s="106" t="s">
        <v>167</v>
      </c>
      <c r="C140" s="353">
        <f>'2. Income &amp; Expenditure Budget'!F142</f>
        <v>0</v>
      </c>
      <c r="D140" s="389">
        <f t="shared" si="1"/>
        <v>0</v>
      </c>
    </row>
    <row r="141" spans="1:4" x14ac:dyDescent="0.25">
      <c r="A141" s="342">
        <v>4924</v>
      </c>
      <c r="B141" s="106" t="s">
        <v>168</v>
      </c>
      <c r="C141" s="353">
        <f>'2. Income &amp; Expenditure Budget'!F143</f>
        <v>0</v>
      </c>
      <c r="D141" s="389">
        <f t="shared" ref="D141:D201" si="2">C141</f>
        <v>0</v>
      </c>
    </row>
    <row r="142" spans="1:4" x14ac:dyDescent="0.25">
      <c r="A142" s="342">
        <v>4925</v>
      </c>
      <c r="B142" s="106" t="s">
        <v>212</v>
      </c>
      <c r="C142" s="353">
        <f>'2. Income &amp; Expenditure Budget'!F144</f>
        <v>0</v>
      </c>
      <c r="D142" s="389">
        <f t="shared" si="2"/>
        <v>0</v>
      </c>
    </row>
    <row r="143" spans="1:4" x14ac:dyDescent="0.25">
      <c r="A143" s="342">
        <v>4928</v>
      </c>
      <c r="B143" s="106" t="s">
        <v>343</v>
      </c>
      <c r="C143" s="353">
        <f>'2. Income &amp; Expenditure Budget'!F145</f>
        <v>0</v>
      </c>
      <c r="D143" s="389">
        <f t="shared" si="2"/>
        <v>0</v>
      </c>
    </row>
    <row r="144" spans="1:4" x14ac:dyDescent="0.25">
      <c r="A144" s="341">
        <v>5010</v>
      </c>
      <c r="B144" s="106" t="s">
        <v>18</v>
      </c>
      <c r="C144" s="353">
        <f>'2. Income &amp; Expenditure Budget'!F146</f>
        <v>0</v>
      </c>
      <c r="D144" s="389">
        <f t="shared" si="2"/>
        <v>0</v>
      </c>
    </row>
    <row r="145" spans="1:4" x14ac:dyDescent="0.25">
      <c r="A145" s="340">
        <v>5011</v>
      </c>
      <c r="B145" s="106" t="s">
        <v>242</v>
      </c>
      <c r="C145" s="353">
        <f>'2. Income &amp; Expenditure Budget'!F147</f>
        <v>0</v>
      </c>
      <c r="D145" s="389">
        <f t="shared" si="2"/>
        <v>0</v>
      </c>
    </row>
    <row r="146" spans="1:4" x14ac:dyDescent="0.25">
      <c r="A146" s="341">
        <v>5030</v>
      </c>
      <c r="B146" s="106" t="s">
        <v>114</v>
      </c>
      <c r="C146" s="353">
        <f>'2. Income &amp; Expenditure Budget'!F148</f>
        <v>0</v>
      </c>
      <c r="D146" s="389">
        <f t="shared" si="2"/>
        <v>0</v>
      </c>
    </row>
    <row r="147" spans="1:4" x14ac:dyDescent="0.25">
      <c r="A147" s="341">
        <v>5110</v>
      </c>
      <c r="B147" s="106" t="s">
        <v>19</v>
      </c>
      <c r="C147" s="353">
        <f>'2. Income &amp; Expenditure Budget'!F149</f>
        <v>0</v>
      </c>
      <c r="D147" s="389">
        <f t="shared" si="2"/>
        <v>0</v>
      </c>
    </row>
    <row r="148" spans="1:4" x14ac:dyDescent="0.25">
      <c r="A148" s="340">
        <v>5111</v>
      </c>
      <c r="B148" s="106" t="s">
        <v>241</v>
      </c>
      <c r="C148" s="353">
        <f>'2. Income &amp; Expenditure Budget'!F150</f>
        <v>0</v>
      </c>
      <c r="D148" s="389">
        <f t="shared" si="2"/>
        <v>0</v>
      </c>
    </row>
    <row r="149" spans="1:4" x14ac:dyDescent="0.25">
      <c r="A149" s="341">
        <v>5112</v>
      </c>
      <c r="B149" s="106" t="s">
        <v>169</v>
      </c>
      <c r="C149" s="353">
        <f>'2. Income &amp; Expenditure Budget'!F151</f>
        <v>0</v>
      </c>
      <c r="D149" s="389">
        <f t="shared" si="2"/>
        <v>0</v>
      </c>
    </row>
    <row r="150" spans="1:4" x14ac:dyDescent="0.25">
      <c r="A150" s="341">
        <v>5150</v>
      </c>
      <c r="B150" s="106" t="s">
        <v>20</v>
      </c>
      <c r="C150" s="353">
        <f>'2. Income &amp; Expenditure Budget'!F152</f>
        <v>0</v>
      </c>
      <c r="D150" s="389">
        <f t="shared" si="2"/>
        <v>0</v>
      </c>
    </row>
    <row r="151" spans="1:4" x14ac:dyDescent="0.25">
      <c r="A151" s="341">
        <v>5170</v>
      </c>
      <c r="B151" s="106" t="s">
        <v>21</v>
      </c>
      <c r="C151" s="353">
        <f>'2. Income &amp; Expenditure Budget'!F153</f>
        <v>0</v>
      </c>
      <c r="D151" s="389">
        <f t="shared" si="2"/>
        <v>0</v>
      </c>
    </row>
    <row r="152" spans="1:4" x14ac:dyDescent="0.25">
      <c r="A152" s="341">
        <v>5175</v>
      </c>
      <c r="B152" s="106" t="s">
        <v>345</v>
      </c>
      <c r="C152" s="353">
        <f>'2. Income &amp; Expenditure Budget'!F154</f>
        <v>0</v>
      </c>
      <c r="D152" s="389">
        <f t="shared" si="2"/>
        <v>0</v>
      </c>
    </row>
    <row r="153" spans="1:4" x14ac:dyDescent="0.25">
      <c r="A153" s="341">
        <v>5310</v>
      </c>
      <c r="B153" s="106" t="s">
        <v>22</v>
      </c>
      <c r="C153" s="353">
        <f>'2. Income &amp; Expenditure Budget'!F155</f>
        <v>0</v>
      </c>
      <c r="D153" s="389">
        <f t="shared" si="2"/>
        <v>0</v>
      </c>
    </row>
    <row r="154" spans="1:4" x14ac:dyDescent="0.25">
      <c r="A154" s="341">
        <v>5315</v>
      </c>
      <c r="B154" s="106" t="s">
        <v>226</v>
      </c>
      <c r="C154" s="353">
        <f>'2. Income &amp; Expenditure Budget'!F156</f>
        <v>0</v>
      </c>
      <c r="D154" s="389">
        <f t="shared" si="2"/>
        <v>0</v>
      </c>
    </row>
    <row r="155" spans="1:4" x14ac:dyDescent="0.25">
      <c r="A155" s="340">
        <v>5316</v>
      </c>
      <c r="B155" s="106" t="s">
        <v>421</v>
      </c>
      <c r="C155" s="353">
        <f>'2. Income &amp; Expenditure Budget'!F157</f>
        <v>0</v>
      </c>
      <c r="D155" s="389">
        <f t="shared" si="2"/>
        <v>0</v>
      </c>
    </row>
    <row r="156" spans="1:4" x14ac:dyDescent="0.25">
      <c r="A156" s="341">
        <v>5350</v>
      </c>
      <c r="B156" s="106" t="s">
        <v>23</v>
      </c>
      <c r="C156" s="353">
        <f>'2. Income &amp; Expenditure Budget'!F158</f>
        <v>0</v>
      </c>
      <c r="D156" s="389">
        <f t="shared" si="2"/>
        <v>0</v>
      </c>
    </row>
    <row r="157" spans="1:4" x14ac:dyDescent="0.25">
      <c r="A157" s="341">
        <v>5400</v>
      </c>
      <c r="B157" s="106" t="s">
        <v>24</v>
      </c>
      <c r="C157" s="353">
        <f>'2. Income &amp; Expenditure Budget'!F159</f>
        <v>0</v>
      </c>
      <c r="D157" s="389">
        <f t="shared" si="2"/>
        <v>0</v>
      </c>
    </row>
    <row r="158" spans="1:4" x14ac:dyDescent="0.25">
      <c r="A158" s="341">
        <v>5450</v>
      </c>
      <c r="B158" s="106" t="s">
        <v>25</v>
      </c>
      <c r="C158" s="353">
        <f>'2. Income &amp; Expenditure Budget'!F160</f>
        <v>0</v>
      </c>
      <c r="D158" s="389">
        <f t="shared" si="2"/>
        <v>0</v>
      </c>
    </row>
    <row r="159" spans="1:4" x14ac:dyDescent="0.25">
      <c r="A159" s="341">
        <v>5510</v>
      </c>
      <c r="B159" s="106" t="s">
        <v>26</v>
      </c>
      <c r="C159" s="353">
        <f>'2. Income &amp; Expenditure Budget'!F161</f>
        <v>0</v>
      </c>
      <c r="D159" s="389">
        <f t="shared" si="2"/>
        <v>0</v>
      </c>
    </row>
    <row r="160" spans="1:4" x14ac:dyDescent="0.25">
      <c r="A160" s="341">
        <v>5550</v>
      </c>
      <c r="B160" s="106" t="s">
        <v>27</v>
      </c>
      <c r="C160" s="353">
        <f>'2. Income &amp; Expenditure Budget'!F162</f>
        <v>0</v>
      </c>
      <c r="D160" s="389">
        <f t="shared" si="2"/>
        <v>0</v>
      </c>
    </row>
    <row r="161" spans="1:4" x14ac:dyDescent="0.25">
      <c r="A161" s="341">
        <v>5551</v>
      </c>
      <c r="B161" s="106" t="s">
        <v>240</v>
      </c>
      <c r="C161" s="353">
        <f>'2. Income &amp; Expenditure Budget'!F163</f>
        <v>0</v>
      </c>
      <c r="D161" s="389">
        <f t="shared" si="2"/>
        <v>0</v>
      </c>
    </row>
    <row r="162" spans="1:4" x14ac:dyDescent="0.25">
      <c r="A162" s="340">
        <v>5552</v>
      </c>
      <c r="B162" s="106" t="s">
        <v>239</v>
      </c>
      <c r="C162" s="353">
        <f>'2. Income &amp; Expenditure Budget'!F164</f>
        <v>0</v>
      </c>
      <c r="D162" s="389">
        <f t="shared" si="2"/>
        <v>0</v>
      </c>
    </row>
    <row r="163" spans="1:4" x14ac:dyDescent="0.25">
      <c r="A163" s="341">
        <v>5610</v>
      </c>
      <c r="B163" s="106" t="s">
        <v>337</v>
      </c>
      <c r="C163" s="353">
        <f>'2. Income &amp; Expenditure Budget'!F165</f>
        <v>13536</v>
      </c>
      <c r="D163" s="389">
        <f t="shared" si="2"/>
        <v>13536</v>
      </c>
    </row>
    <row r="164" spans="1:4" x14ac:dyDescent="0.25">
      <c r="A164" s="341">
        <v>5611</v>
      </c>
      <c r="B164" s="106" t="s">
        <v>338</v>
      </c>
      <c r="C164" s="353">
        <f>'2. Income &amp; Expenditure Budget'!F166</f>
        <v>0</v>
      </c>
      <c r="D164" s="389">
        <f t="shared" si="2"/>
        <v>0</v>
      </c>
    </row>
    <row r="165" spans="1:4" x14ac:dyDescent="0.25">
      <c r="A165" s="341">
        <v>5700</v>
      </c>
      <c r="B165" s="106" t="s">
        <v>170</v>
      </c>
      <c r="C165" s="353">
        <f>'2. Income &amp; Expenditure Budget'!F167</f>
        <v>0</v>
      </c>
      <c r="D165" s="389">
        <f t="shared" si="2"/>
        <v>0</v>
      </c>
    </row>
    <row r="166" spans="1:4" x14ac:dyDescent="0.25">
      <c r="A166" s="342">
        <v>5800</v>
      </c>
      <c r="B166" s="106" t="s">
        <v>227</v>
      </c>
      <c r="C166" s="353">
        <f>'2. Income &amp; Expenditure Budget'!F168</f>
        <v>0</v>
      </c>
      <c r="D166" s="389">
        <f t="shared" si="2"/>
        <v>0</v>
      </c>
    </row>
    <row r="167" spans="1:4" x14ac:dyDescent="0.25">
      <c r="A167" s="342">
        <v>5801</v>
      </c>
      <c r="B167" s="106" t="s">
        <v>238</v>
      </c>
      <c r="C167" s="353">
        <f>'2. Income &amp; Expenditure Budget'!F169</f>
        <v>0</v>
      </c>
      <c r="D167" s="389">
        <f t="shared" si="2"/>
        <v>0</v>
      </c>
    </row>
    <row r="168" spans="1:4" x14ac:dyDescent="0.25">
      <c r="A168" s="342">
        <v>5802</v>
      </c>
      <c r="B168" s="106" t="s">
        <v>237</v>
      </c>
      <c r="C168" s="353">
        <f>'2. Income &amp; Expenditure Budget'!F170</f>
        <v>0</v>
      </c>
      <c r="D168" s="389">
        <f t="shared" si="2"/>
        <v>0</v>
      </c>
    </row>
    <row r="169" spans="1:4" x14ac:dyDescent="0.25">
      <c r="A169" s="342">
        <v>5803</v>
      </c>
      <c r="B169" s="106" t="s">
        <v>236</v>
      </c>
      <c r="C169" s="353">
        <f>'2. Income &amp; Expenditure Budget'!F171</f>
        <v>0</v>
      </c>
      <c r="D169" s="389">
        <f t="shared" si="2"/>
        <v>0</v>
      </c>
    </row>
    <row r="170" spans="1:4" x14ac:dyDescent="0.25">
      <c r="A170" s="342">
        <v>5804</v>
      </c>
      <c r="B170" s="106" t="s">
        <v>235</v>
      </c>
      <c r="C170" s="353">
        <f>'2. Income &amp; Expenditure Budget'!F172</f>
        <v>0</v>
      </c>
      <c r="D170" s="389">
        <f t="shared" si="2"/>
        <v>0</v>
      </c>
    </row>
    <row r="171" spans="1:4" x14ac:dyDescent="0.25">
      <c r="A171" s="342">
        <v>5805</v>
      </c>
      <c r="B171" s="106" t="s">
        <v>234</v>
      </c>
      <c r="C171" s="353">
        <f>'2. Income &amp; Expenditure Budget'!F173</f>
        <v>0</v>
      </c>
      <c r="D171" s="389">
        <f t="shared" si="2"/>
        <v>0</v>
      </c>
    </row>
    <row r="172" spans="1:4" x14ac:dyDescent="0.25">
      <c r="A172" s="341">
        <v>6010</v>
      </c>
      <c r="B172" s="106" t="s">
        <v>28</v>
      </c>
      <c r="C172" s="353">
        <f>'2. Income &amp; Expenditure Budget'!F174</f>
        <v>0</v>
      </c>
      <c r="D172" s="389">
        <f t="shared" si="2"/>
        <v>0</v>
      </c>
    </row>
    <row r="173" spans="1:4" x14ac:dyDescent="0.25">
      <c r="A173" s="341">
        <v>6011</v>
      </c>
      <c r="B173" s="106" t="s">
        <v>298</v>
      </c>
      <c r="C173" s="353">
        <f>'2. Income &amp; Expenditure Budget'!F175</f>
        <v>0</v>
      </c>
      <c r="D173" s="389">
        <f t="shared" si="2"/>
        <v>0</v>
      </c>
    </row>
    <row r="174" spans="1:4" x14ac:dyDescent="0.25">
      <c r="A174" s="341">
        <v>6050</v>
      </c>
      <c r="B174" s="106" t="s">
        <v>115</v>
      </c>
      <c r="C174" s="353">
        <f>'2. Income &amp; Expenditure Budget'!F176</f>
        <v>0</v>
      </c>
      <c r="D174" s="389">
        <f t="shared" si="2"/>
        <v>0</v>
      </c>
    </row>
    <row r="175" spans="1:4" x14ac:dyDescent="0.25">
      <c r="A175" s="341">
        <v>6100</v>
      </c>
      <c r="B175" s="106" t="s">
        <v>29</v>
      </c>
      <c r="C175" s="353">
        <f>'2. Income &amp; Expenditure Budget'!F177</f>
        <v>0</v>
      </c>
      <c r="D175" s="389">
        <f t="shared" si="2"/>
        <v>0</v>
      </c>
    </row>
    <row r="176" spans="1:4" x14ac:dyDescent="0.25">
      <c r="A176" s="341">
        <v>6150</v>
      </c>
      <c r="B176" s="106" t="s">
        <v>30</v>
      </c>
      <c r="C176" s="353">
        <f>'2. Income &amp; Expenditure Budget'!F178</f>
        <v>0</v>
      </c>
      <c r="D176" s="389">
        <f t="shared" si="2"/>
        <v>0</v>
      </c>
    </row>
    <row r="177" spans="1:4" x14ac:dyDescent="0.25">
      <c r="A177" s="341">
        <v>6210</v>
      </c>
      <c r="B177" s="106" t="s">
        <v>213</v>
      </c>
      <c r="C177" s="353">
        <f>'2. Income &amp; Expenditure Budget'!F179</f>
        <v>0</v>
      </c>
      <c r="D177" s="389">
        <f t="shared" si="2"/>
        <v>0</v>
      </c>
    </row>
    <row r="178" spans="1:4" x14ac:dyDescent="0.25">
      <c r="A178" s="341">
        <v>6250</v>
      </c>
      <c r="B178" s="106" t="s">
        <v>214</v>
      </c>
      <c r="C178" s="353">
        <f>'2. Income &amp; Expenditure Budget'!F180</f>
        <v>0</v>
      </c>
      <c r="D178" s="389">
        <f t="shared" si="2"/>
        <v>0</v>
      </c>
    </row>
    <row r="179" spans="1:4" x14ac:dyDescent="0.25">
      <c r="A179" s="341">
        <v>6300</v>
      </c>
      <c r="B179" s="106" t="s">
        <v>215</v>
      </c>
      <c r="C179" s="353">
        <f>'2. Income &amp; Expenditure Budget'!F181</f>
        <v>0</v>
      </c>
      <c r="D179" s="389">
        <f t="shared" si="2"/>
        <v>0</v>
      </c>
    </row>
    <row r="180" spans="1:4" x14ac:dyDescent="0.25">
      <c r="A180" s="341">
        <v>6305</v>
      </c>
      <c r="B180" s="106" t="s">
        <v>83</v>
      </c>
      <c r="C180" s="353">
        <f>'2. Income &amp; Expenditure Budget'!F182</f>
        <v>0</v>
      </c>
      <c r="D180" s="389">
        <f t="shared" si="2"/>
        <v>0</v>
      </c>
    </row>
    <row r="181" spans="1:4" x14ac:dyDescent="0.25">
      <c r="A181" s="341">
        <v>6350</v>
      </c>
      <c r="B181" s="106" t="s">
        <v>228</v>
      </c>
      <c r="C181" s="353">
        <f>'2. Income &amp; Expenditure Budget'!F183</f>
        <v>0</v>
      </c>
      <c r="D181" s="389">
        <f t="shared" si="2"/>
        <v>0</v>
      </c>
    </row>
    <row r="182" spans="1:4" x14ac:dyDescent="0.25">
      <c r="A182" s="341">
        <v>6355</v>
      </c>
      <c r="B182" s="106" t="s">
        <v>230</v>
      </c>
      <c r="C182" s="353">
        <f>'2. Income &amp; Expenditure Budget'!F184</f>
        <v>0</v>
      </c>
      <c r="D182" s="389">
        <f t="shared" si="2"/>
        <v>0</v>
      </c>
    </row>
    <row r="183" spans="1:4" x14ac:dyDescent="0.25">
      <c r="A183" s="341">
        <v>6400</v>
      </c>
      <c r="B183" s="106" t="s">
        <v>116</v>
      </c>
      <c r="C183" s="353">
        <f>'2. Income &amp; Expenditure Budget'!F185</f>
        <v>0</v>
      </c>
      <c r="D183" s="389">
        <f t="shared" si="2"/>
        <v>0</v>
      </c>
    </row>
    <row r="184" spans="1:4" x14ac:dyDescent="0.25">
      <c r="A184" s="341">
        <v>6450</v>
      </c>
      <c r="B184" s="106" t="s">
        <v>31</v>
      </c>
      <c r="C184" s="353">
        <f>'2. Income &amp; Expenditure Budget'!F186</f>
        <v>0</v>
      </c>
      <c r="D184" s="389">
        <f t="shared" si="2"/>
        <v>0</v>
      </c>
    </row>
    <row r="185" spans="1:4" x14ac:dyDescent="0.25">
      <c r="A185" s="341">
        <v>6500</v>
      </c>
      <c r="B185" s="106" t="s">
        <v>32</v>
      </c>
      <c r="C185" s="353">
        <f>'2. Income &amp; Expenditure Budget'!F187</f>
        <v>0</v>
      </c>
      <c r="D185" s="389">
        <f t="shared" si="2"/>
        <v>0</v>
      </c>
    </row>
    <row r="186" spans="1:4" x14ac:dyDescent="0.25">
      <c r="A186" s="341">
        <v>6600</v>
      </c>
      <c r="B186" s="106" t="s">
        <v>33</v>
      </c>
      <c r="C186" s="353">
        <f>'2. Income &amp; Expenditure Budget'!F188</f>
        <v>0</v>
      </c>
      <c r="D186" s="389">
        <f t="shared" si="2"/>
        <v>0</v>
      </c>
    </row>
    <row r="187" spans="1:4" x14ac:dyDescent="0.25">
      <c r="A187" s="341">
        <v>6650</v>
      </c>
      <c r="B187" s="106" t="s">
        <v>171</v>
      </c>
      <c r="C187" s="353">
        <f>'2. Income &amp; Expenditure Budget'!F189</f>
        <v>0</v>
      </c>
      <c r="D187" s="389">
        <f t="shared" si="2"/>
        <v>0</v>
      </c>
    </row>
    <row r="188" spans="1:4" x14ac:dyDescent="0.25">
      <c r="A188" s="341">
        <v>6700</v>
      </c>
      <c r="B188" s="106" t="s">
        <v>104</v>
      </c>
      <c r="C188" s="353">
        <f>'2. Income &amp; Expenditure Budget'!F190</f>
        <v>0</v>
      </c>
      <c r="D188" s="389">
        <f t="shared" si="2"/>
        <v>0</v>
      </c>
    </row>
    <row r="189" spans="1:4" x14ac:dyDescent="0.25">
      <c r="A189" s="341">
        <v>6730</v>
      </c>
      <c r="B189" s="106" t="s">
        <v>117</v>
      </c>
      <c r="C189" s="353">
        <f>'2. Income &amp; Expenditure Budget'!F191</f>
        <v>0</v>
      </c>
      <c r="D189" s="389">
        <f t="shared" si="2"/>
        <v>0</v>
      </c>
    </row>
    <row r="190" spans="1:4" x14ac:dyDescent="0.25">
      <c r="A190" s="341">
        <v>6731</v>
      </c>
      <c r="B190" s="106" t="s">
        <v>172</v>
      </c>
      <c r="C190" s="353">
        <f>'2. Income &amp; Expenditure Budget'!F192</f>
        <v>16000</v>
      </c>
      <c r="D190" s="389">
        <f t="shared" si="2"/>
        <v>16000</v>
      </c>
    </row>
    <row r="191" spans="1:4" x14ac:dyDescent="0.25">
      <c r="A191" s="341">
        <v>6750</v>
      </c>
      <c r="B191" s="106" t="s">
        <v>229</v>
      </c>
      <c r="C191" s="353">
        <f>'2. Income &amp; Expenditure Budget'!F193</f>
        <v>21000</v>
      </c>
      <c r="D191" s="389">
        <f t="shared" si="2"/>
        <v>21000</v>
      </c>
    </row>
    <row r="192" spans="1:4" x14ac:dyDescent="0.25">
      <c r="A192" s="341">
        <v>6755</v>
      </c>
      <c r="B192" s="106" t="s">
        <v>105</v>
      </c>
      <c r="C192" s="353">
        <f>'2. Income &amp; Expenditure Budget'!F194</f>
        <v>6600</v>
      </c>
      <c r="D192" s="389">
        <f t="shared" si="2"/>
        <v>6600</v>
      </c>
    </row>
    <row r="193" spans="1:4" x14ac:dyDescent="0.25">
      <c r="A193" s="341">
        <v>6780</v>
      </c>
      <c r="B193" s="106" t="s">
        <v>34</v>
      </c>
      <c r="C193" s="353">
        <f>'2. Income &amp; Expenditure Budget'!F195</f>
        <v>0</v>
      </c>
      <c r="D193" s="389">
        <f t="shared" si="2"/>
        <v>0</v>
      </c>
    </row>
    <row r="194" spans="1:4" x14ac:dyDescent="0.25">
      <c r="A194" s="341">
        <v>6800</v>
      </c>
      <c r="B194" s="106" t="s">
        <v>216</v>
      </c>
      <c r="C194" s="353">
        <f>'2. Income &amp; Expenditure Budget'!F196</f>
        <v>43600</v>
      </c>
      <c r="D194" s="389">
        <f t="shared" si="2"/>
        <v>43600</v>
      </c>
    </row>
    <row r="195" spans="1:4" x14ac:dyDescent="0.25">
      <c r="A195" s="341">
        <v>6830</v>
      </c>
      <c r="B195" s="106" t="s">
        <v>217</v>
      </c>
      <c r="C195" s="353">
        <f>'2. Income &amp; Expenditure Budget'!F197</f>
        <v>0</v>
      </c>
      <c r="D195" s="389">
        <f t="shared" si="2"/>
        <v>0</v>
      </c>
    </row>
    <row r="196" spans="1:4" x14ac:dyDescent="0.25">
      <c r="A196" s="342">
        <v>6900</v>
      </c>
      <c r="B196" s="106" t="s">
        <v>35</v>
      </c>
      <c r="C196" s="353">
        <f>'2. Income &amp; Expenditure Budget'!F198</f>
        <v>0</v>
      </c>
      <c r="D196" s="389">
        <f t="shared" si="2"/>
        <v>0</v>
      </c>
    </row>
    <row r="197" spans="1:4" x14ac:dyDescent="0.25">
      <c r="A197" s="341">
        <v>7300</v>
      </c>
      <c r="B197" s="106" t="s">
        <v>218</v>
      </c>
      <c r="C197" s="353">
        <f>'2. Income &amp; Expenditure Budget'!F199</f>
        <v>0</v>
      </c>
      <c r="D197" s="389">
        <f t="shared" si="2"/>
        <v>0</v>
      </c>
    </row>
    <row r="198" spans="1:4" x14ac:dyDescent="0.25">
      <c r="A198" s="341">
        <v>7320</v>
      </c>
      <c r="B198" s="106" t="s">
        <v>61</v>
      </c>
      <c r="C198" s="353">
        <f>'2. Income &amp; Expenditure Budget'!F200</f>
        <v>0</v>
      </c>
      <c r="D198" s="389">
        <f t="shared" si="2"/>
        <v>0</v>
      </c>
    </row>
    <row r="199" spans="1:4" x14ac:dyDescent="0.25">
      <c r="A199" s="341">
        <v>7400</v>
      </c>
      <c r="B199" s="106" t="s">
        <v>36</v>
      </c>
      <c r="C199" s="353">
        <f>'2. Income &amp; Expenditure Budget'!F201</f>
        <v>0</v>
      </c>
      <c r="D199" s="389">
        <f t="shared" si="2"/>
        <v>0</v>
      </c>
    </row>
    <row r="200" spans="1:4" x14ac:dyDescent="0.25">
      <c r="A200" s="341">
        <v>7450</v>
      </c>
      <c r="B200" s="106" t="s">
        <v>37</v>
      </c>
      <c r="C200" s="353">
        <f>'2. Income &amp; Expenditure Budget'!F202</f>
        <v>0</v>
      </c>
      <c r="D200" s="389">
        <f t="shared" si="2"/>
        <v>0</v>
      </c>
    </row>
    <row r="201" spans="1:4" ht="15.75" thickBot="1" x14ac:dyDescent="0.3">
      <c r="A201" s="352">
        <v>7800</v>
      </c>
      <c r="B201" s="106" t="s">
        <v>62</v>
      </c>
      <c r="C201" s="353">
        <f>'2. Income &amp; Expenditure Budget'!F203</f>
        <v>0</v>
      </c>
      <c r="D201" s="389">
        <f t="shared" si="2"/>
        <v>0</v>
      </c>
    </row>
  </sheetData>
  <mergeCells count="3">
    <mergeCell ref="A1:D1"/>
    <mergeCell ref="A2:D2"/>
    <mergeCell ref="A3:D3"/>
  </mergeCells>
  <hyperlinks>
    <hyperlink ref="B8" r:id="rId1" xr:uid="{B21D661D-6044-4F8A-A9AD-D657D8B0727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56E8656B-9EDB-4984-BA95-CC2A44483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17E7F-8EAE-41CA-BD16-14399D42664D}">
  <ds:schemaRef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e92d1a54-40b2-4a62-9320-551ae05f4a35"/>
    <ds:schemaRef ds:uri="http://schemas.microsoft.com/office/infopath/2007/PartnerControls"/>
    <ds:schemaRef ds:uri="922fc6e8-ffa0-4322-a01f-30f3e00c01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2022-02-03T14:16:07Z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