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8_{0570E087-5454-475E-B057-BC7F6DFCC7B4}" xr6:coauthVersionLast="43" xr6:coauthVersionMax="43" xr10:uidLastSave="{00000000-0000-0000-0000-000000000000}"/>
  <bookViews>
    <workbookView xWindow="-120" yWindow="-120" windowWidth="29040" windowHeight="15840" tabRatio="864" xr2:uid="{00000000-000D-0000-FFFF-FFFF00000000}"/>
  </bookViews>
  <sheets>
    <sheet name="Budget template steps" sheetId="8" r:id="rId1"/>
    <sheet name="1. Budget Grant Calculation" sheetId="4" r:id="rId2"/>
    <sheet name="2. Income &amp; Expenditure Budget" sheetId="1" r:id="rId3"/>
    <sheet name="3.Census-DES Sanctioned staff" sheetId="9" r:id="rId4"/>
    <sheet name="4.Census-Non Sanctioned Staff" sheetId="10" r:id="rId5"/>
    <sheet name="5. Opening Bank Position " sheetId="14" r:id="rId6"/>
    <sheet name="6. Estimated Operating Cashflow" sheetId="11" r:id="rId7"/>
    <sheet name="7. Capital Expenditure Budget" sheetId="12" r:id="rId8"/>
    <sheet name="8. Monthly Cashflow " sheetId="15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1" l="1"/>
  <c r="A3" i="14"/>
  <c r="D45" i="10" l="1"/>
  <c r="O11" i="9"/>
  <c r="G198" i="1" l="1"/>
  <c r="G189" i="1"/>
  <c r="G161" i="1"/>
  <c r="G77" i="1"/>
  <c r="G39" i="1"/>
  <c r="G25" i="15" l="1"/>
  <c r="G32" i="15"/>
  <c r="G59" i="15"/>
  <c r="G70" i="15"/>
  <c r="G86" i="15"/>
  <c r="H133" i="15"/>
  <c r="I133" i="15"/>
  <c r="J133" i="15"/>
  <c r="K133" i="15"/>
  <c r="L133" i="15"/>
  <c r="M133" i="15"/>
  <c r="N133" i="15"/>
  <c r="O133" i="15"/>
  <c r="P133" i="15"/>
  <c r="Q133" i="15"/>
  <c r="R133" i="15"/>
  <c r="G133" i="15"/>
  <c r="F132" i="15"/>
  <c r="H155" i="15"/>
  <c r="I155" i="15"/>
  <c r="J155" i="15"/>
  <c r="K155" i="15"/>
  <c r="L155" i="15"/>
  <c r="M155" i="15"/>
  <c r="N155" i="15"/>
  <c r="O155" i="15"/>
  <c r="P155" i="15"/>
  <c r="Q155" i="15"/>
  <c r="R155" i="15"/>
  <c r="G155" i="15"/>
  <c r="G183" i="15"/>
  <c r="H192" i="15"/>
  <c r="I192" i="15"/>
  <c r="J192" i="15"/>
  <c r="K192" i="15"/>
  <c r="L192" i="15"/>
  <c r="M192" i="15"/>
  <c r="N192" i="15"/>
  <c r="O192" i="15"/>
  <c r="P192" i="15"/>
  <c r="Q192" i="15"/>
  <c r="R192" i="15"/>
  <c r="F192" i="15"/>
  <c r="G192" i="15"/>
  <c r="F84" i="15"/>
  <c r="M12" i="10"/>
  <c r="P12" i="10"/>
  <c r="R11" i="9"/>
  <c r="O12" i="9"/>
  <c r="O13" i="9"/>
  <c r="O14" i="9"/>
  <c r="F118" i="15" l="1"/>
  <c r="F117" i="15"/>
  <c r="F116" i="15"/>
  <c r="F28" i="15" l="1"/>
  <c r="F29" i="15"/>
  <c r="F30" i="15"/>
  <c r="F31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62" i="15"/>
  <c r="F63" i="15"/>
  <c r="F64" i="15"/>
  <c r="F65" i="15"/>
  <c r="F66" i="15"/>
  <c r="F67" i="15"/>
  <c r="F68" i="15"/>
  <c r="F69" i="15"/>
  <c r="F78" i="15"/>
  <c r="F79" i="15"/>
  <c r="F82" i="15"/>
  <c r="F83" i="15"/>
  <c r="F85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3" i="15"/>
  <c r="F114" i="15"/>
  <c r="F115" i="15"/>
  <c r="F119" i="15"/>
  <c r="F120" i="15"/>
  <c r="F121" i="15"/>
  <c r="F122" i="15"/>
  <c r="F123" i="15"/>
  <c r="F124" i="15"/>
  <c r="F126" i="15"/>
  <c r="F127" i="15"/>
  <c r="F128" i="15"/>
  <c r="F129" i="15"/>
  <c r="F130" i="15"/>
  <c r="F131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3" i="15"/>
  <c r="F154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6" i="15"/>
  <c r="F187" i="15"/>
  <c r="F188" i="15"/>
  <c r="F189" i="15"/>
  <c r="F190" i="15"/>
  <c r="F27" i="15"/>
  <c r="F17" i="15"/>
  <c r="F19" i="15"/>
  <c r="F20" i="15"/>
  <c r="F22" i="15"/>
  <c r="F24" i="15"/>
  <c r="F70" i="15"/>
  <c r="G66" i="1"/>
  <c r="F59" i="15" s="1"/>
  <c r="F32" i="15"/>
  <c r="A1" i="15"/>
  <c r="A5" i="12"/>
  <c r="A4" i="12"/>
  <c r="B4" i="11"/>
  <c r="A5" i="14"/>
  <c r="A4" i="14"/>
  <c r="R183" i="15"/>
  <c r="Q183" i="15"/>
  <c r="P183" i="15"/>
  <c r="O183" i="15"/>
  <c r="N183" i="15"/>
  <c r="M183" i="15"/>
  <c r="L183" i="15"/>
  <c r="K183" i="15"/>
  <c r="J183" i="15"/>
  <c r="I183" i="15"/>
  <c r="H183" i="15"/>
  <c r="R86" i="15"/>
  <c r="Q86" i="15"/>
  <c r="P86" i="15"/>
  <c r="O86" i="15"/>
  <c r="N86" i="15"/>
  <c r="M86" i="15"/>
  <c r="L86" i="15"/>
  <c r="K86" i="15"/>
  <c r="J86" i="15"/>
  <c r="I86" i="15"/>
  <c r="H86" i="15"/>
  <c r="R70" i="15"/>
  <c r="Q70" i="15"/>
  <c r="P70" i="15"/>
  <c r="O70" i="15"/>
  <c r="N70" i="15"/>
  <c r="M70" i="15"/>
  <c r="L70" i="15"/>
  <c r="K70" i="15"/>
  <c r="J70" i="15"/>
  <c r="I70" i="15"/>
  <c r="H70" i="15"/>
  <c r="R59" i="15"/>
  <c r="Q59" i="15"/>
  <c r="P59" i="15"/>
  <c r="O59" i="15"/>
  <c r="N59" i="15"/>
  <c r="M59" i="15"/>
  <c r="L59" i="15"/>
  <c r="K59" i="15"/>
  <c r="J59" i="15"/>
  <c r="I59" i="15"/>
  <c r="H59" i="15"/>
  <c r="R32" i="15"/>
  <c r="Q32" i="15"/>
  <c r="P32" i="15"/>
  <c r="O32" i="15"/>
  <c r="N32" i="15"/>
  <c r="M32" i="15"/>
  <c r="L32" i="15"/>
  <c r="K32" i="15"/>
  <c r="J32" i="15"/>
  <c r="I32" i="15"/>
  <c r="H32" i="15"/>
  <c r="R25" i="15"/>
  <c r="Q25" i="15"/>
  <c r="P25" i="15"/>
  <c r="O25" i="15"/>
  <c r="N25" i="15"/>
  <c r="M25" i="15"/>
  <c r="L25" i="15"/>
  <c r="K25" i="15"/>
  <c r="J25" i="15"/>
  <c r="I25" i="15"/>
  <c r="H25" i="15"/>
  <c r="B34" i="12"/>
  <c r="B17" i="12"/>
  <c r="B5" i="11"/>
  <c r="E25" i="14"/>
  <c r="E19" i="14"/>
  <c r="E13" i="14"/>
  <c r="E26" i="14" l="1"/>
  <c r="C7" i="11" s="1"/>
  <c r="B36" i="12"/>
  <c r="I72" i="15"/>
  <c r="M72" i="15"/>
  <c r="Q72" i="15"/>
  <c r="I194" i="15"/>
  <c r="I196" i="15" s="1"/>
  <c r="M194" i="15"/>
  <c r="Q194" i="15"/>
  <c r="Q196" i="15" s="1"/>
  <c r="J72" i="15"/>
  <c r="N72" i="15"/>
  <c r="R72" i="15"/>
  <c r="G72" i="15"/>
  <c r="K72" i="15"/>
  <c r="O72" i="15"/>
  <c r="H72" i="15"/>
  <c r="L72" i="15"/>
  <c r="P72" i="15"/>
  <c r="H194" i="15"/>
  <c r="H196" i="15" s="1"/>
  <c r="L194" i="15"/>
  <c r="L196" i="15" s="1"/>
  <c r="P194" i="15"/>
  <c r="P196" i="15" s="1"/>
  <c r="J194" i="15"/>
  <c r="J196" i="15" s="1"/>
  <c r="N194" i="15"/>
  <c r="N196" i="15" s="1"/>
  <c r="R194" i="15"/>
  <c r="R196" i="15" s="1"/>
  <c r="R198" i="15" s="1"/>
  <c r="M196" i="15"/>
  <c r="M198" i="15" s="1"/>
  <c r="G194" i="15"/>
  <c r="G196" i="15" s="1"/>
  <c r="K194" i="15"/>
  <c r="K196" i="15" s="1"/>
  <c r="O194" i="15"/>
  <c r="O196" i="15" s="1"/>
  <c r="G198" i="15" l="1"/>
  <c r="K198" i="15"/>
  <c r="L198" i="15"/>
  <c r="O198" i="15"/>
  <c r="H198" i="15"/>
  <c r="I198" i="15"/>
  <c r="P198" i="15"/>
  <c r="Q198" i="15"/>
  <c r="N198" i="15"/>
  <c r="J198" i="15"/>
  <c r="F191" i="15" l="1"/>
  <c r="F183" i="15"/>
  <c r="F48" i="4"/>
  <c r="F47" i="4"/>
  <c r="M13" i="10"/>
  <c r="G50" i="4"/>
  <c r="G17" i="1" s="1"/>
  <c r="G118" i="1" s="1"/>
  <c r="E36" i="4"/>
  <c r="E35" i="4"/>
  <c r="E44" i="4"/>
  <c r="E43" i="4"/>
  <c r="F44" i="4" s="1"/>
  <c r="E40" i="4"/>
  <c r="E39" i="4"/>
  <c r="D1" i="10"/>
  <c r="D1" i="9"/>
  <c r="D2" i="9"/>
  <c r="A13" i="9" s="1"/>
  <c r="P30" i="10"/>
  <c r="M30" i="10"/>
  <c r="P29" i="10"/>
  <c r="M29" i="10"/>
  <c r="P28" i="10"/>
  <c r="M28" i="10"/>
  <c r="P27" i="10"/>
  <c r="M27" i="10"/>
  <c r="P26" i="10"/>
  <c r="M26" i="10"/>
  <c r="P25" i="10"/>
  <c r="M25" i="10"/>
  <c r="P24" i="10"/>
  <c r="M24" i="10"/>
  <c r="P23" i="10"/>
  <c r="M23" i="10"/>
  <c r="P22" i="10"/>
  <c r="M22" i="10"/>
  <c r="P21" i="10"/>
  <c r="M21" i="10"/>
  <c r="P20" i="10"/>
  <c r="M20" i="10"/>
  <c r="P19" i="10"/>
  <c r="M19" i="10"/>
  <c r="P18" i="10"/>
  <c r="M18" i="10"/>
  <c r="P17" i="10"/>
  <c r="M17" i="10"/>
  <c r="P16" i="10"/>
  <c r="M16" i="10"/>
  <c r="P15" i="10"/>
  <c r="M15" i="10"/>
  <c r="P14" i="10"/>
  <c r="M14" i="10"/>
  <c r="P13" i="10"/>
  <c r="D43" i="9"/>
  <c r="R25" i="9"/>
  <c r="O25" i="9"/>
  <c r="R24" i="9"/>
  <c r="O24" i="9"/>
  <c r="R23" i="9"/>
  <c r="O23" i="9"/>
  <c r="R22" i="9"/>
  <c r="O22" i="9"/>
  <c r="R21" i="9"/>
  <c r="O21" i="9"/>
  <c r="R20" i="9"/>
  <c r="O20" i="9"/>
  <c r="R19" i="9"/>
  <c r="O19" i="9"/>
  <c r="R18" i="9"/>
  <c r="O18" i="9"/>
  <c r="R17" i="9"/>
  <c r="O17" i="9"/>
  <c r="R16" i="9"/>
  <c r="O16" i="9"/>
  <c r="R15" i="9"/>
  <c r="O15" i="9"/>
  <c r="R14" i="9"/>
  <c r="R13" i="9"/>
  <c r="R12" i="9"/>
  <c r="F65" i="4"/>
  <c r="G68" i="4"/>
  <c r="G27" i="1" s="1"/>
  <c r="F21" i="15" s="1"/>
  <c r="F81" i="15"/>
  <c r="B3" i="1"/>
  <c r="C5" i="1"/>
  <c r="C6" i="1"/>
  <c r="F155" i="15"/>
  <c r="C60" i="4"/>
  <c r="G60" i="4" s="1"/>
  <c r="G18" i="1" s="1"/>
  <c r="F12" i="15" s="1"/>
  <c r="C58" i="4"/>
  <c r="G58" i="4"/>
  <c r="G20" i="1" s="1"/>
  <c r="F14" i="15" s="1"/>
  <c r="C56" i="4"/>
  <c r="G56" i="4" s="1"/>
  <c r="G21" i="1" s="1"/>
  <c r="F15" i="15" s="1"/>
  <c r="C62" i="4"/>
  <c r="G62" i="4" s="1"/>
  <c r="G22" i="1" s="1"/>
  <c r="F16" i="15" s="1"/>
  <c r="C52" i="4"/>
  <c r="F52" i="4" s="1"/>
  <c r="C53" i="4"/>
  <c r="F53" i="4" s="1"/>
  <c r="C64" i="4"/>
  <c r="F64" i="4" s="1"/>
  <c r="C57" i="4"/>
  <c r="G57" i="4" s="1"/>
  <c r="G19" i="1" s="1"/>
  <c r="F13" i="15" s="1"/>
  <c r="G48" i="4" l="1"/>
  <c r="G16" i="1" s="1"/>
  <c r="F10" i="15" s="1"/>
  <c r="M31" i="10"/>
  <c r="O26" i="9"/>
  <c r="G15" i="1" s="1"/>
  <c r="F9" i="15" s="1"/>
  <c r="F112" i="15"/>
  <c r="G139" i="1"/>
  <c r="F41" i="4"/>
  <c r="F37" i="4"/>
  <c r="G45" i="4" s="1"/>
  <c r="G66" i="4"/>
  <c r="G29" i="1" s="1"/>
  <c r="F23" i="15" s="1"/>
  <c r="D2" i="10"/>
  <c r="A21" i="10" s="1"/>
  <c r="F11" i="15"/>
  <c r="A24" i="9"/>
  <c r="A20" i="9"/>
  <c r="A19" i="9"/>
  <c r="A14" i="9"/>
  <c r="A22" i="9"/>
  <c r="A12" i="9"/>
  <c r="A25" i="9"/>
  <c r="A16" i="9"/>
  <c r="A11" i="9"/>
  <c r="A15" i="9"/>
  <c r="A21" i="9"/>
  <c r="A18" i="9"/>
  <c r="A23" i="9"/>
  <c r="A17" i="9"/>
  <c r="G53" i="4"/>
  <c r="G24" i="1" s="1"/>
  <c r="G86" i="1" s="1"/>
  <c r="G92" i="1" s="1"/>
  <c r="G200" i="1" l="1"/>
  <c r="G202" i="1" s="1"/>
  <c r="A22" i="10"/>
  <c r="F133" i="15"/>
  <c r="F80" i="15"/>
  <c r="A17" i="10"/>
  <c r="A14" i="10"/>
  <c r="G70" i="4"/>
  <c r="G14" i="1"/>
  <c r="A19" i="10"/>
  <c r="A13" i="10"/>
  <c r="A24" i="10"/>
  <c r="A28" i="10"/>
  <c r="A30" i="10"/>
  <c r="A20" i="10"/>
  <c r="A29" i="10"/>
  <c r="A18" i="10"/>
  <c r="A25" i="10"/>
  <c r="A27" i="10"/>
  <c r="A23" i="10"/>
  <c r="A12" i="10"/>
  <c r="A16" i="10"/>
  <c r="A15" i="10"/>
  <c r="A26" i="10"/>
  <c r="F86" i="15"/>
  <c r="F18" i="15"/>
  <c r="F8" i="15" l="1"/>
  <c r="G31" i="1"/>
  <c r="G79" i="1" s="1"/>
  <c r="G204" i="1" s="1"/>
  <c r="F25" i="15" l="1"/>
  <c r="F72" i="15"/>
  <c r="F194" i="15"/>
  <c r="C9" i="11" l="1"/>
  <c r="F198" i="15"/>
  <c r="C11" i="11"/>
  <c r="F196" i="15"/>
  <c r="C1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Guinan</author>
  </authors>
  <commentList>
    <comment ref="X10" authorId="0" shapeId="0" xr:uid="{00000000-0006-0000-0300-000001000000}">
      <text>
        <r>
          <rPr>
            <b/>
            <sz val="9"/>
            <color indexed="10"/>
            <rFont val="Tahoma"/>
            <family val="2"/>
          </rPr>
          <t xml:space="preserve">School must contact schools Division Financial where changes in staff occur
</t>
        </r>
      </text>
    </comment>
  </commentList>
</comments>
</file>

<file path=xl/sharedStrings.xml><?xml version="1.0" encoding="utf-8"?>
<sst xmlns="http://schemas.openxmlformats.org/spreadsheetml/2006/main" count="681" uniqueCount="417">
  <si>
    <t>INCOME</t>
  </si>
  <si>
    <t>Department of Education Income</t>
  </si>
  <si>
    <t>Grant for Traveller Students</t>
  </si>
  <si>
    <t>Other DES Grants</t>
  </si>
  <si>
    <t>Canteen Income</t>
  </si>
  <si>
    <t>Tuck Shop Income</t>
  </si>
  <si>
    <t>Bus Income</t>
  </si>
  <si>
    <t>Other Income</t>
  </si>
  <si>
    <t>Voluntary Subscriptions</t>
  </si>
  <si>
    <t>Bank Interest Received</t>
  </si>
  <si>
    <t>TOTAL INCOME</t>
  </si>
  <si>
    <t>EXPENDITURE</t>
  </si>
  <si>
    <t>Cleaners Wages</t>
  </si>
  <si>
    <t>Contract Cleaners</t>
  </si>
  <si>
    <t>Cleaning Materials</t>
  </si>
  <si>
    <t>Repairs - Buildings &amp; Grounds</t>
  </si>
  <si>
    <t>Repairs - Furniture, Fittings, Equipment</t>
  </si>
  <si>
    <t>Principals Expenses</t>
  </si>
  <si>
    <t>Staff Room Expenses</t>
  </si>
  <si>
    <t>Other Admin. Expenses</t>
  </si>
  <si>
    <t>Bank Interest Paid</t>
  </si>
  <si>
    <t>Contingency Spend 5%</t>
  </si>
  <si>
    <t>Rate</t>
  </si>
  <si>
    <t>Traveller Pupils</t>
  </si>
  <si>
    <t>Total</t>
  </si>
  <si>
    <t>Detail</t>
  </si>
  <si>
    <t xml:space="preserve"> </t>
  </si>
  <si>
    <t>€</t>
  </si>
  <si>
    <t xml:space="preserve">Year </t>
  </si>
  <si>
    <t>1/3</t>
  </si>
  <si>
    <t>2/3</t>
  </si>
  <si>
    <t>Donations/Charity</t>
  </si>
  <si>
    <t>Loan Charges</t>
  </si>
  <si>
    <t>Reimbursable Expenses</t>
  </si>
  <si>
    <t>Total Other DES Grants</t>
  </si>
  <si>
    <t>Income &amp; Expenditure Budget</t>
  </si>
  <si>
    <t xml:space="preserve">Transition Year </t>
  </si>
  <si>
    <t>Physics and Chemistry</t>
  </si>
  <si>
    <t>LCA</t>
  </si>
  <si>
    <t>JCSP</t>
  </si>
  <si>
    <t xml:space="preserve"> Budget Grant Calculation</t>
  </si>
  <si>
    <t>THE CELLS BELOW ARE FORMULA BASED PLEASE DO NOT ADJUST</t>
  </si>
  <si>
    <t>Special Subjects Grant</t>
  </si>
  <si>
    <t/>
  </si>
  <si>
    <t>Journals &amp; Year Book Income</t>
  </si>
  <si>
    <t>School Administration Charges</t>
  </si>
  <si>
    <t>Mock Exam Income</t>
  </si>
  <si>
    <t xml:space="preserve">Reimbursable Income </t>
  </si>
  <si>
    <t>Photocopying Expenses</t>
  </si>
  <si>
    <t>TOTAL  EXPENDITURE</t>
  </si>
  <si>
    <t>post-31/12/2010</t>
  </si>
  <si>
    <t>PLEASE FILL IN THE GREEN BOXES:</t>
  </si>
  <si>
    <t>*</t>
  </si>
  <si>
    <t>TOTAL DES GRANTS</t>
  </si>
  <si>
    <t>Total Department of Education Income</t>
  </si>
  <si>
    <t>THE CELLS IN GREY ARE CALCULATED BASED ON THE FIGURES ENTERED IN THE GREEN BOXES ON THE PREVIOUS SHEET</t>
  </si>
  <si>
    <t>DO NOT AMEND THE FIGURES IN GREY ON THIS SHEET. AMEND FIGURES IN GREEN BOXES ON PREVIOUS SHEET IF CHANGES ARE NECESSARY</t>
  </si>
  <si>
    <t>Employed for the first time by the DES Pre 01/01/2011 See Note 1</t>
  </si>
  <si>
    <t>Employed for the first time by the DES Post 31/12/2010 See Note 1</t>
  </si>
  <si>
    <r>
      <t xml:space="preserve">Note 1: Supervision/Substitution </t>
    </r>
    <r>
      <rPr>
        <b/>
        <sz val="11"/>
        <color indexed="8"/>
        <rFont val="Calibri"/>
        <family val="2"/>
      </rPr>
      <t xml:space="preserve">                   </t>
    </r>
  </si>
  <si>
    <t>School Generated Income</t>
  </si>
  <si>
    <t>Total School Generated Income</t>
  </si>
  <si>
    <t>Total Other Income</t>
  </si>
  <si>
    <t>Education Salaries</t>
  </si>
  <si>
    <t>Education Other</t>
  </si>
  <si>
    <t>Repairs, Maintanence &amp; Establishment</t>
  </si>
  <si>
    <t>Administration</t>
  </si>
  <si>
    <t>Annual Subscriptions</t>
  </si>
  <si>
    <t>Finance</t>
  </si>
  <si>
    <t>Total Finance Costs</t>
  </si>
  <si>
    <t>Total Administration Costs</t>
  </si>
  <si>
    <t>Total Repairs, Maintanence &amp; Establishment Costs</t>
  </si>
  <si>
    <t>Total Education Other Costs</t>
  </si>
  <si>
    <t>Total Education Salaries Costs</t>
  </si>
  <si>
    <t>SURPLUS/ (DEFICIT)</t>
  </si>
  <si>
    <t>Adult Education Income</t>
  </si>
  <si>
    <t>State Exam  Salaries</t>
  </si>
  <si>
    <t>In School Administration System</t>
  </si>
  <si>
    <t xml:space="preserve">This grant cannot be used to pay full-time teachers or teachers who have opted out of the Scheme for supervision and substitution on a casual/ non-pensionable basis. </t>
  </si>
  <si>
    <t>The school will receive €1,769 per annum for teachers employed  pre -1 January  2011  and €1,592 for teachers employed post- 31st December 2010 who opted out of the scheme</t>
  </si>
  <si>
    <t>School Name:</t>
  </si>
  <si>
    <t>Roll No.:</t>
  </si>
  <si>
    <t xml:space="preserve">Where a teacher has opted out of Supervision and Substitution Scheme, an amount  equivalent to the supervision and substitution allowance has been allocated to the teacher’s </t>
  </si>
  <si>
    <t>school  for the provision of supervision and substitution duties.</t>
  </si>
  <si>
    <t>Transition Year Charges and income</t>
  </si>
  <si>
    <t>Non pay budget</t>
  </si>
  <si>
    <t>Minor works grant €10,000 + €6 per pupil</t>
  </si>
  <si>
    <t>Sports complex grant</t>
  </si>
  <si>
    <t>Special Class grant (approved special classes required)</t>
  </si>
  <si>
    <t>Programme Grants</t>
  </si>
  <si>
    <t>School Support Services Fund</t>
  </si>
  <si>
    <t>JCSP Grant</t>
  </si>
  <si>
    <t>Sports Complex grant</t>
  </si>
  <si>
    <t>Hire of facilities rental income</t>
  </si>
  <si>
    <t>Sports Complex Income</t>
  </si>
  <si>
    <t>Other School Generated Income</t>
  </si>
  <si>
    <t>Adult Education Salaries</t>
  </si>
  <si>
    <t>Board of Management Expenses</t>
  </si>
  <si>
    <t>School Tuck Shop Expenses</t>
  </si>
  <si>
    <t>School Canteen Expenses</t>
  </si>
  <si>
    <t>Number of Teachers opted out of  Supervision/Substitution Scheme</t>
  </si>
  <si>
    <t>Sports Complex (enter € Amount)</t>
  </si>
  <si>
    <t>Other DES Grants (enter € Amount)</t>
  </si>
  <si>
    <t>TOTAL NON PAY BUDGET</t>
  </si>
  <si>
    <t>PLC Enhanced grant</t>
  </si>
  <si>
    <t>SEC State Exam Income</t>
  </si>
  <si>
    <t>Book Rental Receipts</t>
  </si>
  <si>
    <t>Bus Escort Grant</t>
  </si>
  <si>
    <t>July Provision</t>
  </si>
  <si>
    <t>Caretakers Pension Deduction</t>
  </si>
  <si>
    <t>Cleaners' pension deduction</t>
  </si>
  <si>
    <t>Clerical Officers Wages</t>
  </si>
  <si>
    <t>Clerical Officers Pension Deduction</t>
  </si>
  <si>
    <t>As Principal of ______________________ (name and address of school), roll number ________________ and in my capacity as secretary to the board of management,</t>
  </si>
  <si>
    <t>I confirm that the attached Budget for the year ___________ and Census for the year ____________ have been approved by the board of management on the ____________ (date of board of management meeting).</t>
  </si>
  <si>
    <r>
      <t xml:space="preserve">School Support Services Fund (Min. €24,000)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1/3</t>
    </r>
  </si>
  <si>
    <t xml:space="preserve">PLEASE NOTE: The excel sheets in this workbook are linked by formulae. Cells in grey should not be typed into. </t>
  </si>
  <si>
    <t xml:space="preserve">1. Complete the 'School Budget Preparation' sheet prior to attending the budget workshop. </t>
  </si>
  <si>
    <t>The school budget preparation sheet can be found on the FSSU website.</t>
  </si>
  <si>
    <t xml:space="preserve">3. Next, open the  'Income and Expenditure' sheet (2)  </t>
  </si>
  <si>
    <t>(b)    Enter the remainder of the figures on the budget template based on current information, previous experience and plans for next year</t>
  </si>
  <si>
    <t>4. Open the 'Census' sheet (3) and complete the required fields for Department sanctioned staff. All information requested must be completed</t>
  </si>
  <si>
    <t>Note the Department of Education will calculate increments and increases under LRA for the budget for the following year.</t>
  </si>
  <si>
    <t xml:space="preserve"> Each income and expense heading should be reviewed and if necessary amended when taking into account inflation,  changes in school policies, etc. </t>
  </si>
  <si>
    <r>
      <t>The excel workbook should be</t>
    </r>
    <r>
      <rPr>
        <b/>
        <sz val="11"/>
        <rFont val="Arial"/>
        <family val="2"/>
      </rPr>
      <t xml:space="preserve"> submitted by the Principal to the email address  </t>
    </r>
    <r>
      <rPr>
        <b/>
        <sz val="11"/>
        <color indexed="56"/>
        <rFont val="Arial"/>
        <family val="2"/>
      </rPr>
      <t xml:space="preserve">sdfinfo@education.gov.ie </t>
    </r>
  </si>
  <si>
    <t xml:space="preserve">This email must follow the format outlined below: </t>
  </si>
  <si>
    <t>SCHOOL NAME:</t>
  </si>
  <si>
    <t>SCHOOL ROLL NUMBER:</t>
  </si>
  <si>
    <t>The Cells in Grey below are based on formula's - DO NOT ADJUST</t>
  </si>
  <si>
    <t>CENSUS OF NON TEACHING STAFF</t>
  </si>
  <si>
    <t>Roll No.</t>
  </si>
  <si>
    <t>First name(s)</t>
  </si>
  <si>
    <t>Surname</t>
  </si>
  <si>
    <t>Maiden name if applicable</t>
  </si>
  <si>
    <t>Sex</t>
  </si>
  <si>
    <t>Date of birth</t>
  </si>
  <si>
    <t>Position</t>
  </si>
  <si>
    <t>Pay scale</t>
  </si>
  <si>
    <t>Next increment date</t>
  </si>
  <si>
    <t>Start date in current position</t>
  </si>
  <si>
    <t>Permanent/Termporary-Whole-Time/Temporary-part-time/Retired</t>
  </si>
  <si>
    <t>ER PRSI Rate %</t>
  </si>
  <si>
    <t>Total Salary cost per annum inc ER PRSI</t>
  </si>
  <si>
    <t>Department sanctioned hours per week</t>
  </si>
  <si>
    <t>Weeks per annum</t>
  </si>
  <si>
    <t>Total Hours Santioned per annum</t>
  </si>
  <si>
    <t>Member of C&amp;C Non Teaching Staff Pension Scheme</t>
  </si>
  <si>
    <t>Member of Single Pension Scheme</t>
  </si>
  <si>
    <t>Employee's Pension Scheme No.</t>
  </si>
  <si>
    <t>Are working conditions due to change in coming year e.g. retire/resign/change of hours</t>
  </si>
  <si>
    <t>Notes</t>
  </si>
  <si>
    <t>Clerical Officer</t>
  </si>
  <si>
    <t>Secretary Grade III</t>
  </si>
  <si>
    <t>Permanent</t>
  </si>
  <si>
    <t xml:space="preserve">  - </t>
  </si>
  <si>
    <t xml:space="preserve"> - </t>
  </si>
  <si>
    <t>This applies to Department santioned staff who are members of the Single Pension Scheme. It is planned</t>
  </si>
  <si>
    <t xml:space="preserve">to move these employees to the Departments payroll. If they have been moved to the Departments payroll, </t>
  </si>
  <si>
    <t xml:space="preserve">select Yes. </t>
  </si>
  <si>
    <t>Sanctioned staff</t>
  </si>
  <si>
    <t>Caretaker</t>
  </si>
  <si>
    <t xml:space="preserve">Cleaner </t>
  </si>
  <si>
    <t>Pensioner</t>
  </si>
  <si>
    <t>Other</t>
  </si>
  <si>
    <t>Secretary Grade IV</t>
  </si>
  <si>
    <t>Caretaker outside Dublin area (including Cork City Post 1989)</t>
  </si>
  <si>
    <t>Caretaker outside Dublin area (including Cork City Post 1989)(Non Member of Pension Scheme)</t>
  </si>
  <si>
    <t>Attendants outside the Dublin Area</t>
  </si>
  <si>
    <t>Attendants outside the Dublin Area (Non Member of Pension Scheme)</t>
  </si>
  <si>
    <t>Dublin Zone General Operative PCW Agreement (Members of contributory pension scheme)</t>
  </si>
  <si>
    <t xml:space="preserve">Dublin Zone General Operative/PCW Agreement </t>
  </si>
  <si>
    <t>Permanent Part-Time</t>
  </si>
  <si>
    <t>Temporary-Whole-Time</t>
  </si>
  <si>
    <t>Temportary Part-Time</t>
  </si>
  <si>
    <t>Retired</t>
  </si>
  <si>
    <t>ER PRSI rates</t>
  </si>
  <si>
    <t>SSSF</t>
  </si>
  <si>
    <t>Adult Education</t>
  </si>
  <si>
    <t>Permanent/Termporary-Whole-Time/Temporary-part-time</t>
  </si>
  <si>
    <t>Hours Per Week</t>
  </si>
  <si>
    <t>Total Hours per annum</t>
  </si>
  <si>
    <t>Self financing staff</t>
  </si>
  <si>
    <t>How to password protect your Budget &amp; Census workbook</t>
  </si>
  <si>
    <t xml:space="preserve">School Name </t>
  </si>
  <si>
    <t>Roll Number</t>
  </si>
  <si>
    <t>Enter the school name, address and roll number</t>
  </si>
  <si>
    <t>(a)     The Grant figures are linked to this spreadsheet and will carry over automatically from the 'Budget Grant Calculation' worksheet</t>
  </si>
  <si>
    <r>
      <t>Step 3:</t>
    </r>
    <r>
      <rPr>
        <sz val="11"/>
        <rFont val="Arial"/>
        <family val="2"/>
      </rPr>
      <t xml:space="preserve"> Excel will then prompt you to type in a password. </t>
    </r>
  </si>
  <si>
    <t>STEPS FOR COMPLETING THE BUDGET &amp; CENSUS TEMPLATE</t>
  </si>
  <si>
    <t>MGLD &amp; participate in NCSE approved special classes</t>
  </si>
  <si>
    <t>The Cells in Green below have a drop down list - click on the square &amp; select from the drop down list</t>
  </si>
  <si>
    <t>If member of C&amp;C Non Teaching Staff Pension Scheme - enter amount of annual contribution €</t>
  </si>
  <si>
    <t>Caretaker Whole Time Hours = 39 hours per week for 52 weeks per year</t>
  </si>
  <si>
    <t>Cleaner Whole time hours = 39 hours per week for 52 weeks per year</t>
  </si>
  <si>
    <t>Clerical Officer Whole time hours = 37 hours per week for 52 weeks per year</t>
  </si>
  <si>
    <t>* Full time hours of Ancillary Staff</t>
  </si>
  <si>
    <r>
      <t xml:space="preserve">Wholetime Equivalent </t>
    </r>
    <r>
      <rPr>
        <b/>
        <sz val="12"/>
        <color indexed="10"/>
        <rFont val="Calibri"/>
        <family val="2"/>
      </rPr>
      <t>(Note 1 below)</t>
    </r>
  </si>
  <si>
    <r>
      <t xml:space="preserve">Is the employee paid via a payroll operated by the Department of Education </t>
    </r>
    <r>
      <rPr>
        <b/>
        <sz val="12"/>
        <color indexed="10"/>
        <rFont val="Calibri"/>
        <family val="2"/>
      </rPr>
      <t>(Note 2)</t>
    </r>
  </si>
  <si>
    <t>2) Is the employee paid via a payroll operated by the Department of Education</t>
  </si>
  <si>
    <r>
      <t xml:space="preserve">Wholetime Equivalent eg. </t>
    </r>
    <r>
      <rPr>
        <b/>
        <sz val="12"/>
        <color indexed="10"/>
        <rFont val="Calibri"/>
        <family val="2"/>
      </rPr>
      <t>(Note 1 below)</t>
    </r>
  </si>
  <si>
    <r>
      <t>2. Open the 'Budget Grant Calculation' sheet (1)</t>
    </r>
    <r>
      <rPr>
        <sz val="11"/>
        <rFont val="Arial"/>
        <family val="2"/>
      </rPr>
      <t xml:space="preserve"> </t>
    </r>
  </si>
  <si>
    <r>
      <t>Step 1:</t>
    </r>
    <r>
      <rPr>
        <sz val="11"/>
        <rFont val="Arial"/>
        <family val="2"/>
      </rPr>
      <t xml:space="preserve"> Click File, followed by Info</t>
    </r>
  </si>
  <si>
    <r>
      <t>Step 2:</t>
    </r>
    <r>
      <rPr>
        <sz val="11"/>
        <rFont val="Arial"/>
        <family val="2"/>
      </rPr>
      <t> Next, click the Protect Workbook button. From the drop-down menu, then select Encrypt with Password.</t>
    </r>
  </si>
  <si>
    <t>As Principal of ______________________ (name and address of school), roll number ________________.</t>
  </si>
  <si>
    <t>DECLARATION FOR A COMMUNITY SCHOOL</t>
  </si>
  <si>
    <t>DECLARATION FOR A COMPREHENSIVE SCHOOL</t>
  </si>
  <si>
    <t>SSSF FUNDED STAFF/OTHER (NON DEPARTMENTAL SANCTIONED STAFF IN C&amp;C PENSION SCHEME)</t>
  </si>
  <si>
    <t>SSSF/Other(Non department sanctioned staff in C&amp;C pension scheme)</t>
  </si>
  <si>
    <t>Other(Non Departmental Sanctioned Staff in C&amp;C Pension Scheme)</t>
  </si>
  <si>
    <t>MAIN STREAM DEPARTMENT SACTION STAFF INCLUDING SEDCRETARIAL, CARETAKING, CLEANING &amp; PENSION</t>
  </si>
  <si>
    <t>Using the information on (1), fill in the schools student and teacher numbers for September 2020 in the spaces indicated, this will calculate schools grants from the Department of Education</t>
  </si>
  <si>
    <t>For the purposes of entering the employee point on scale &amp; annual salary - it should be as of May 2020</t>
  </si>
  <si>
    <t>Subject:  School Name - Roll No - Census 2020 &amp; Budget 2020/2021</t>
  </si>
  <si>
    <t>Student Enrolment numbers 2020/2021</t>
  </si>
  <si>
    <t>PLC Enrolment numbers 2020/2021</t>
  </si>
  <si>
    <t xml:space="preserve">LCA Enrolment (Year 1 and 2)  2020/2021 </t>
  </si>
  <si>
    <t>JCSP Enrolment (Year 1 only) 2020/2021</t>
  </si>
  <si>
    <t>Transition Year Enrolment 2020/2021</t>
  </si>
  <si>
    <t>Physics &amp; Chemistry (5th &amp; 6th year) 2020/2021</t>
  </si>
  <si>
    <t>No. of Special Needs Students 2020/2021</t>
  </si>
  <si>
    <t>Traveller Students 2020/2021</t>
  </si>
  <si>
    <t>Book Grant (Paid in June 2020 for 2021/2021)</t>
  </si>
  <si>
    <r>
      <t>Supervision/Substitution                                                                         pre 01/01/2011</t>
    </r>
    <r>
      <rPr>
        <b/>
        <sz val="11"/>
        <color indexed="8"/>
        <rFont val="Calibri"/>
        <family val="2"/>
      </rPr>
      <t xml:space="preserve">           </t>
    </r>
  </si>
  <si>
    <t>INFORMATION AS OF MAY 2020</t>
  </si>
  <si>
    <t>Annual Salary excluding ER PRSI - at 01st May 2020</t>
  </si>
  <si>
    <t>2020/2021</t>
  </si>
  <si>
    <t>Estimate Opening Bank Position 1st September 2020</t>
  </si>
  <si>
    <t>Cash at Bank</t>
  </si>
  <si>
    <t xml:space="preserve">Current Account </t>
  </si>
  <si>
    <t>Deposit Account</t>
  </si>
  <si>
    <t>Other Accounts</t>
  </si>
  <si>
    <t>Add -amounts owing to the School</t>
  </si>
  <si>
    <t>Debtors</t>
  </si>
  <si>
    <t>Grants due for previous year</t>
  </si>
  <si>
    <t xml:space="preserve">Less-amounts owed by the School </t>
  </si>
  <si>
    <t>Creditors</t>
  </si>
  <si>
    <t>Accruals</t>
  </si>
  <si>
    <t>Projected Balance 1st September 2020</t>
  </si>
  <si>
    <t>Adult Education Account</t>
  </si>
  <si>
    <t xml:space="preserve">Sports Complex Account </t>
  </si>
  <si>
    <t xml:space="preserve">TOTAL </t>
  </si>
  <si>
    <t>Balance available for spending 1st September 2020</t>
  </si>
  <si>
    <t>Total School Income for Year</t>
  </si>
  <si>
    <t>Total School Expenditure</t>
  </si>
  <si>
    <t>Projected Balance for 31st August 2021</t>
  </si>
  <si>
    <t>Capital Budget</t>
  </si>
  <si>
    <t>Capital Project  2020/21</t>
  </si>
  <si>
    <t>Estimated Cost</t>
  </si>
  <si>
    <t>Proposed Capital Expenditure:</t>
  </si>
  <si>
    <t xml:space="preserve">  New buildings, extensions, major refurbishment  (Specify)</t>
  </si>
  <si>
    <r>
      <t xml:space="preserve">  </t>
    </r>
    <r>
      <rPr>
        <b/>
        <sz val="12"/>
        <color indexed="8"/>
        <rFont val="Calibri"/>
        <family val="2"/>
      </rPr>
      <t>Furniture, Fittings and Equipment  (Specify)</t>
    </r>
  </si>
  <si>
    <r>
      <t xml:space="preserve">  </t>
    </r>
    <r>
      <rPr>
        <b/>
        <sz val="12"/>
        <color indexed="8"/>
        <rFont val="Calibri"/>
        <family val="2"/>
      </rPr>
      <t>Computer Equipment  (Specify)</t>
    </r>
  </si>
  <si>
    <t>Total Capital Expenditure                                                 A</t>
  </si>
  <si>
    <t>Funding to finance Capital Expenditure:</t>
  </si>
  <si>
    <t>Department of Education and Skills Grants</t>
  </si>
  <si>
    <t>School Contribution</t>
  </si>
  <si>
    <t>Parents’ Contribution.</t>
  </si>
  <si>
    <t>Trustee Contribution</t>
  </si>
  <si>
    <t>Fundraising</t>
  </si>
  <si>
    <t>Total Capital Funding                                                        B</t>
  </si>
  <si>
    <t>Surplus (Deficit)   B-A</t>
  </si>
  <si>
    <t>Monthly CashFlow Projections.</t>
  </si>
  <si>
    <t>TOTAL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</si>
  <si>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</si>
  <si>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</si>
  <si>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</si>
  <si>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</si>
  <si>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</si>
  <si>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</si>
  <si>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</si>
  <si>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</si>
  <si>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</si>
  <si>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</si>
  <si>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</si>
  <si>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 xml:space="preserve">Aug </t>
  </si>
  <si>
    <t>Physics/Chemistry Grant</t>
  </si>
  <si>
    <t>Dept of Children &amp;Youth Affairs inc</t>
  </si>
  <si>
    <t>DEASP School Meals Grant</t>
  </si>
  <si>
    <t>Erasmus Income</t>
  </si>
  <si>
    <t>HSE Funding</t>
  </si>
  <si>
    <t xml:space="preserve">Other State Funding </t>
  </si>
  <si>
    <t xml:space="preserve">Total Other State Income </t>
  </si>
  <si>
    <r>
      <t xml:space="preserve">Restricted School Fundraising </t>
    </r>
    <r>
      <rPr>
        <sz val="8"/>
        <color indexed="8"/>
        <rFont val="Calibri"/>
        <family val="2"/>
      </rPr>
      <t>(non Capital)</t>
    </r>
  </si>
  <si>
    <r>
      <t xml:space="preserve">Unrestricted School Fundraising </t>
    </r>
    <r>
      <rPr>
        <sz val="8"/>
        <color indexed="8"/>
        <rFont val="Calibri"/>
        <family val="2"/>
      </rPr>
      <t>(non Capital)</t>
    </r>
  </si>
  <si>
    <t>Designated Income (non Capital)</t>
  </si>
  <si>
    <t>Restricted External Fundraising (non Capital)</t>
  </si>
  <si>
    <t>Unrestricted External School Fundraising (non Capital)</t>
  </si>
  <si>
    <t>Non Capital Computers/IT Maintanence</t>
  </si>
  <si>
    <t>Book Rental Scheme</t>
  </si>
  <si>
    <t>Designated Expenditure(non Capital)</t>
  </si>
  <si>
    <t>Restricted External Fundraising EXP(non Capital)</t>
  </si>
  <si>
    <t>Unrestricted External School Fundraising EXP (non Capital)</t>
  </si>
  <si>
    <t>Community and Comprehensive School</t>
  </si>
  <si>
    <t>654321U</t>
  </si>
  <si>
    <t>Non Pay Budget Grant</t>
  </si>
  <si>
    <t>Non Teachers Pay Budget Grant</t>
  </si>
  <si>
    <t>Minor Works Grant non capital</t>
  </si>
  <si>
    <t>After School Study Salaries</t>
  </si>
  <si>
    <t xml:space="preserve">Book Grant Expense </t>
  </si>
  <si>
    <t>Other Educational Expense</t>
  </si>
  <si>
    <t>DEASP School Meals Expense</t>
  </si>
  <si>
    <r>
      <t>If your school plans to undertake any capital works in the coming year it is important to complete this sheet.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Careful consideration should be given to each heading to ensure that this is as accurate as possible.</t>
    </r>
    <r>
      <rPr>
        <b/>
        <sz val="11"/>
        <color indexed="8"/>
        <rFont val="Arial"/>
        <family val="2"/>
      </rPr>
      <t xml:space="preserve"> </t>
    </r>
  </si>
  <si>
    <r>
      <t>This sheet can be used to give a breakdown of monthly cashflow for a sheet.</t>
    </r>
    <r>
      <rPr>
        <b/>
        <sz val="11"/>
        <color indexed="8"/>
        <rFont val="Arial"/>
        <family val="2"/>
      </rPr>
      <t xml:space="preserve"> </t>
    </r>
  </si>
  <si>
    <t>10. The draft budget and census must then be reviewed by the Finance Sub Committee and then taken to the board for final approval.</t>
  </si>
  <si>
    <t>11. The final budget and census form should be signed by the chairperson and a copy filed in the school. This should be included in the minutes of the meeting.</t>
  </si>
  <si>
    <r>
      <t xml:space="preserve"> 12. Password protect the excel workbook before sending it to the Department of Education </t>
    </r>
    <r>
      <rPr>
        <b/>
        <u/>
        <sz val="11"/>
        <color indexed="60"/>
        <rFont val="Arial"/>
        <family val="2"/>
      </rPr>
      <t>(use school roll no. as password, all in lowercase)</t>
    </r>
  </si>
  <si>
    <t xml:space="preserve">13. This excel workbook must be submitted to the Department of Education by the end of June. </t>
  </si>
  <si>
    <t>ICT Grant Non Capital</t>
  </si>
  <si>
    <t>Locker Income</t>
  </si>
  <si>
    <t>Religion/Ethos income</t>
  </si>
  <si>
    <t>After School Study/Club Income</t>
  </si>
  <si>
    <t>Income from Parents Association</t>
  </si>
  <si>
    <t>Religion/Ethos Expense</t>
  </si>
  <si>
    <t>Dept of Children &amp;Youth Affairs Activities Expense</t>
  </si>
  <si>
    <t>Other Non Capital DES Grants Expense</t>
  </si>
  <si>
    <t>Other Educational Wages Expense</t>
  </si>
  <si>
    <t>Minor Works Grant Non Capital Expense</t>
  </si>
  <si>
    <r>
      <t xml:space="preserve">Point on Salary Scale </t>
    </r>
    <r>
      <rPr>
        <b/>
        <sz val="12"/>
        <rFont val="Calibri"/>
        <family val="2"/>
      </rPr>
      <t>at 01st May 2020</t>
    </r>
  </si>
  <si>
    <t>Book Grant Income</t>
  </si>
  <si>
    <t>Transition Year Grant</t>
  </si>
  <si>
    <t>Leaving Cert Applied Grant</t>
  </si>
  <si>
    <t>Supervision/Substitution Grant</t>
  </si>
  <si>
    <t>Other State Income</t>
  </si>
  <si>
    <t>Classroom Books Income</t>
  </si>
  <si>
    <t>Uniforms Income</t>
  </si>
  <si>
    <t>Games Income</t>
  </si>
  <si>
    <t>School Musical/Drama Income</t>
  </si>
  <si>
    <t>School Tours Income</t>
  </si>
  <si>
    <t>Student Insurance Income</t>
  </si>
  <si>
    <t>Insurance Claim Income</t>
  </si>
  <si>
    <t>Substitute Teachers expenses</t>
  </si>
  <si>
    <t>Privately Paid Teachers expenses</t>
  </si>
  <si>
    <t>Supervisors and Substitutes salaries expenses  (S&amp;S Grant)</t>
  </si>
  <si>
    <t>Bus Escort Salaries</t>
  </si>
  <si>
    <t>Teaching Aids Expenses</t>
  </si>
  <si>
    <t>Art Expenses</t>
  </si>
  <si>
    <t>Home Economics Expenses</t>
  </si>
  <si>
    <t>Science Expenses</t>
  </si>
  <si>
    <t>Technology Expenses</t>
  </si>
  <si>
    <t>Woodwork/Building Construction Expenses</t>
  </si>
  <si>
    <t>Metalwork/Engineering Expenses</t>
  </si>
  <si>
    <t>Other Subjects Expenses</t>
  </si>
  <si>
    <t>Leaving Cert Applied Expenses</t>
  </si>
  <si>
    <t>LCVP Expenses</t>
  </si>
  <si>
    <t>Learning Support Expenses</t>
  </si>
  <si>
    <t>Transition Year Expenses</t>
  </si>
  <si>
    <t>Teacher Inservice &amp; Training Expenses</t>
  </si>
  <si>
    <t>Career Guidance Expenses</t>
  </si>
  <si>
    <t>Library Expenses</t>
  </si>
  <si>
    <t>Physical Education Expenses</t>
  </si>
  <si>
    <t>Games (Excluding Travel) Expenses</t>
  </si>
  <si>
    <t>Bus Hire Expenses</t>
  </si>
  <si>
    <t>Travel Games Expenses</t>
  </si>
  <si>
    <t>School Tours Expenses</t>
  </si>
  <si>
    <t>School Musical/Drama Expenses</t>
  </si>
  <si>
    <t>Mock Examination Expenses</t>
  </si>
  <si>
    <t>School Yearbook/Journal Expenses</t>
  </si>
  <si>
    <t>Trophies and Prizes Expenses</t>
  </si>
  <si>
    <t>Uniforms Expenses</t>
  </si>
  <si>
    <t>Home School Liaison Expenses</t>
  </si>
  <si>
    <t>Student Council  Expenses</t>
  </si>
  <si>
    <t>School Excellence Fund - Step up Project Expenses</t>
  </si>
  <si>
    <t>Student Insurance Expenses</t>
  </si>
  <si>
    <t xml:space="preserve">Caretakers Wages </t>
  </si>
  <si>
    <t>Caretaker Sports Complex Wages Expenses</t>
  </si>
  <si>
    <t>Security Expenses</t>
  </si>
  <si>
    <t>Insurance Expenses</t>
  </si>
  <si>
    <t>Heating Expenses</t>
  </si>
  <si>
    <t>Light and Power Expenses</t>
  </si>
  <si>
    <t>Rent Expenses</t>
  </si>
  <si>
    <t>Water Rates and Refuse Expenses</t>
  </si>
  <si>
    <t>Licence fee to patron/trustee Expenses</t>
  </si>
  <si>
    <t>Repairs to Sports Complex</t>
  </si>
  <si>
    <t>Other Repairs &amp; Maintenance Expenses</t>
  </si>
  <si>
    <t>Staff Recruitment Expenses</t>
  </si>
  <si>
    <t>Advertising/Public Relations Expenses</t>
  </si>
  <si>
    <t>Postage Expenses</t>
  </si>
  <si>
    <t>Telephone Expenses/SMS Text</t>
  </si>
  <si>
    <t>Printing &amp; Stationery Expenses</t>
  </si>
  <si>
    <t>Office Equipment Non Captial Expenses</t>
  </si>
  <si>
    <t>Computer Equipment Non Capital Expenses</t>
  </si>
  <si>
    <t>Accountancy/Audit Fee Expenses</t>
  </si>
  <si>
    <t>Other Professional Fees Expenses</t>
  </si>
  <si>
    <t>Travel &amp; Subsistence Expenses</t>
  </si>
  <si>
    <t>Accounting/Payroll software Expenses</t>
  </si>
  <si>
    <t>Medical and First Aid Expenses</t>
  </si>
  <si>
    <t>Hospitality Expenses</t>
  </si>
  <si>
    <t>Leasing Expenses</t>
  </si>
  <si>
    <t>Bank Charges Expenses</t>
  </si>
  <si>
    <t>Pensioners Payroll Expenses</t>
  </si>
  <si>
    <t>on the DES sanctioned staff census</t>
  </si>
  <si>
    <r>
      <t xml:space="preserve">3) A clerical officer employed in a C&amp;C school under the 1978 scheme and paid on the DES payroll should </t>
    </r>
    <r>
      <rPr>
        <b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be included</t>
    </r>
  </si>
  <si>
    <t>4) For part time employees, the annual salary should be calculated to include holiday pay entitlements</t>
  </si>
  <si>
    <t>Cleaners P/T Rate</t>
  </si>
  <si>
    <t>No. of hours per week X No of weeks worked  X (full time equivalent hours/ 52 weeks)</t>
  </si>
  <si>
    <t>E.g. part time clerical officer works 20 hours per week for 40 weeks</t>
  </si>
  <si>
    <t xml:space="preserve">20 X 40/ (37X52)= </t>
  </si>
  <si>
    <t>Enter 0.42 in the wholetime equivalent box</t>
  </si>
  <si>
    <t>1) Wholetime equivalent - how many fulltime equivalent employees employed - it is a unit number and is best explained by examples</t>
  </si>
  <si>
    <r>
      <t xml:space="preserve">If an employee is </t>
    </r>
    <r>
      <rPr>
        <u/>
        <sz val="12"/>
        <color theme="1"/>
        <rFont val="Calibri"/>
        <family val="2"/>
        <scheme val="minor"/>
      </rPr>
      <t>part time</t>
    </r>
    <r>
      <rPr>
        <sz val="12"/>
        <color theme="1"/>
        <rFont val="Calibri"/>
        <family val="2"/>
        <scheme val="minor"/>
      </rPr>
      <t>, to work out the fulltime equivalent following the instruction below.</t>
    </r>
  </si>
  <si>
    <t>It is worked out based on the number of hours worked in a week multiple by the number of weeks worked in the year,</t>
  </si>
  <si>
    <t>multipled by the full time equivalent hours, divide full time equivalent weeks</t>
  </si>
  <si>
    <t>I.e No. of hours per week X No of weeks worked  X (full time equivalent hours/ 52 weeks)</t>
  </si>
  <si>
    <r>
      <t xml:space="preserve">If an employee is </t>
    </r>
    <r>
      <rPr>
        <u/>
        <sz val="12"/>
        <rFont val="Calibri"/>
        <family val="2"/>
        <scheme val="minor"/>
      </rPr>
      <t xml:space="preserve">permanent fulltime, </t>
    </r>
    <r>
      <rPr>
        <sz val="12"/>
        <rFont val="Calibri"/>
        <family val="2"/>
        <scheme val="minor"/>
      </rPr>
      <t>simply enter '1'</t>
    </r>
  </si>
  <si>
    <t>2) For part time employees, the annual salary should be calculated to include holiday pay entitlements</t>
  </si>
  <si>
    <r>
      <t xml:space="preserve">Restricted School Fundraising EXP </t>
    </r>
    <r>
      <rPr>
        <sz val="10"/>
        <color indexed="8"/>
        <rFont val="Calibri"/>
        <family val="2"/>
      </rPr>
      <t>(non Capital)</t>
    </r>
  </si>
  <si>
    <r>
      <t xml:space="preserve">Unrestricted School Fundraising EXP </t>
    </r>
    <r>
      <rPr>
        <sz val="10"/>
        <color indexed="8"/>
        <rFont val="Calibri"/>
        <family val="2"/>
      </rPr>
      <t>(non Capital)</t>
    </r>
  </si>
  <si>
    <r>
      <t>Estimate what the balances on the Bank accounts should be at the 01st September 2020</t>
    </r>
    <r>
      <rPr>
        <sz val="11"/>
        <color indexed="8"/>
        <rFont val="Arial"/>
        <family val="2"/>
      </rPr>
      <t xml:space="preserve"> using the template as a guide.</t>
    </r>
    <r>
      <rPr>
        <b/>
        <sz val="11"/>
        <color indexed="8"/>
        <rFont val="Arial"/>
        <family val="2"/>
      </rPr>
      <t xml:space="preserve"> </t>
    </r>
  </si>
  <si>
    <t>Estimated Operating Cashflow</t>
  </si>
  <si>
    <t>The summary cash flow sheet is linked to the other spreadsheets and calculates automatically what the balance should be at the 31st August 2021.</t>
  </si>
  <si>
    <t>5.  Complete Sheet (4) for SSSF Funded staff and Non Department sanctioned staff who are part of the C&amp;C pension scheme. All information requested must be completed</t>
  </si>
  <si>
    <t xml:space="preserve">6. Open sheet (5) - Opening Bank Position  </t>
  </si>
  <si>
    <t xml:space="preserve">7. Open sheet (6) - Estiamted Operating Cashflow  </t>
  </si>
  <si>
    <t>8. Open Sheet (7) - Capital Budget</t>
  </si>
  <si>
    <t>9. Open sheet (8) – Monthly Cashflow</t>
  </si>
  <si>
    <t>NON-DEIS School Budget 2020/2021</t>
  </si>
  <si>
    <t>NON DEIS SCHOOL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</si>
</sst>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€&quot;#,##0.00;\-&quot;€&quot;#,##0.00"/>
    <numFmt numFmtId="8" formatCode="&quot;€&quot;#,##0.00;[Red]\-&quot;€&quot;#,##0.00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_-;\-* #,##0_-;_-* &quot;-&quot;??_-;_-@_-"/>
    <numFmt numFmtId="165" formatCode="&quot;€&quot;#,##0"/>
  </numFmts>
  <fonts count="6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</font>
    <font>
      <i/>
      <sz val="11"/>
      <name val="Arial"/>
      <family val="2"/>
    </font>
    <font>
      <b/>
      <sz val="12"/>
      <color indexed="10"/>
      <name val="Calibri"/>
      <family val="2"/>
    </font>
    <font>
      <b/>
      <sz val="9"/>
      <color indexed="10"/>
      <name val="Tahoma"/>
      <family val="2"/>
    </font>
    <font>
      <sz val="11"/>
      <name val="Times New Roman"/>
      <family val="1"/>
    </font>
    <font>
      <b/>
      <sz val="12"/>
      <name val="Calibri"/>
      <family val="2"/>
    </font>
    <font>
      <b/>
      <u/>
      <sz val="11"/>
      <color indexed="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Arial Black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/>
      <name val="Times New Roman"/>
      <family val="1"/>
    </font>
    <font>
      <sz val="11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458">
    <xf numFmtId="0" fontId="0" fillId="0" borderId="0" xfId="0"/>
    <xf numFmtId="0" fontId="0" fillId="0" borderId="0" xfId="0"/>
    <xf numFmtId="0" fontId="21" fillId="0" borderId="1" xfId="0" applyFont="1" applyBorder="1"/>
    <xf numFmtId="0" fontId="0" fillId="0" borderId="1" xfId="0" applyBorder="1"/>
    <xf numFmtId="8" fontId="21" fillId="0" borderId="0" xfId="0" applyNumberFormat="1" applyFont="1" applyAlignment="1">
      <alignment horizontal="right"/>
    </xf>
    <xf numFmtId="0" fontId="21" fillId="0" borderId="1" xfId="0" applyFont="1" applyBorder="1" applyAlignment="1">
      <alignment horizontal="right"/>
    </xf>
    <xf numFmtId="0" fontId="21" fillId="0" borderId="2" xfId="0" applyFont="1" applyBorder="1"/>
    <xf numFmtId="44" fontId="20" fillId="0" borderId="0" xfId="2"/>
    <xf numFmtId="7" fontId="0" fillId="0" borderId="0" xfId="0" applyNumberFormat="1"/>
    <xf numFmtId="7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16" fontId="21" fillId="0" borderId="0" xfId="0" quotePrefix="1" applyNumberFormat="1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1" fillId="0" borderId="3" xfId="0" applyFont="1" applyBorder="1" applyProtection="1">
      <protection locked="0"/>
    </xf>
    <xf numFmtId="0" fontId="21" fillId="0" borderId="4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7" fontId="0" fillId="3" borderId="0" xfId="0" applyNumberFormat="1" applyFill="1"/>
    <xf numFmtId="0" fontId="0" fillId="3" borderId="5" xfId="0" applyFill="1" applyBorder="1"/>
    <xf numFmtId="0" fontId="3" fillId="3" borderId="6" xfId="3" applyFont="1" applyFill="1" applyBorder="1" applyAlignment="1">
      <alignment horizontal="center"/>
    </xf>
    <xf numFmtId="8" fontId="21" fillId="3" borderId="6" xfId="0" applyNumberFormat="1" applyFont="1" applyFill="1" applyBorder="1" applyAlignment="1">
      <alignment horizontal="right"/>
    </xf>
    <xf numFmtId="0" fontId="0" fillId="3" borderId="6" xfId="0" applyFill="1" applyBorder="1"/>
    <xf numFmtId="7" fontId="20" fillId="3" borderId="0" xfId="2" applyNumberFormat="1" applyFill="1"/>
    <xf numFmtId="7" fontId="20" fillId="3" borderId="0" xfId="2" applyNumberFormat="1" applyFill="1" applyProtection="1">
      <protection locked="0"/>
    </xf>
    <xf numFmtId="7" fontId="0" fillId="3" borderId="0" xfId="0" applyNumberFormat="1" applyFill="1" applyProtection="1">
      <protection locked="0"/>
    </xf>
    <xf numFmtId="0" fontId="24" fillId="0" borderId="7" xfId="0" applyFont="1" applyBorder="1" applyProtection="1">
      <protection locked="0"/>
    </xf>
    <xf numFmtId="0" fontId="24" fillId="0" borderId="6" xfId="0" applyFont="1" applyBorder="1" applyProtection="1">
      <protection locked="0"/>
    </xf>
    <xf numFmtId="0" fontId="24" fillId="0" borderId="6" xfId="0" applyFont="1" applyBorder="1"/>
    <xf numFmtId="0" fontId="24" fillId="0" borderId="6" xfId="0" applyFont="1" applyBorder="1"/>
    <xf numFmtId="7" fontId="24" fillId="0" borderId="5" xfId="0" applyNumberFormat="1" applyFont="1" applyBorder="1"/>
    <xf numFmtId="7" fontId="20" fillId="0" borderId="0" xfId="2" applyNumberFormat="1"/>
    <xf numFmtId="7" fontId="0" fillId="3" borderId="0" xfId="0" applyNumberFormat="1" applyFill="1"/>
    <xf numFmtId="1" fontId="0" fillId="0" borderId="0" xfId="0" applyNumberFormat="1"/>
    <xf numFmtId="43" fontId="20" fillId="0" borderId="0" xfId="1"/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0" fillId="0" borderId="0" xfId="0"/>
    <xf numFmtId="0" fontId="21" fillId="0" borderId="0" xfId="0" applyFont="1"/>
    <xf numFmtId="0" fontId="21" fillId="0" borderId="1" xfId="0" applyFont="1" applyBorder="1" applyAlignment="1">
      <alignment horizontal="center"/>
    </xf>
    <xf numFmtId="7" fontId="21" fillId="0" borderId="8" xfId="0" applyNumberFormat="1" applyFont="1" applyBorder="1" applyAlignment="1">
      <alignment horizontal="center"/>
    </xf>
    <xf numFmtId="0" fontId="21" fillId="0" borderId="4" xfId="0" applyFont="1" applyBorder="1" applyAlignment="1" applyProtection="1">
      <alignment horizontal="center"/>
      <protection locked="0"/>
    </xf>
    <xf numFmtId="7" fontId="21" fillId="0" borderId="9" xfId="0" applyNumberFormat="1" applyFont="1" applyBorder="1" applyAlignment="1" applyProtection="1">
      <alignment horizontal="center"/>
      <protection locked="0"/>
    </xf>
    <xf numFmtId="7" fontId="20" fillId="3" borderId="0" xfId="2" applyNumberFormat="1" applyFill="1"/>
    <xf numFmtId="0" fontId="0" fillId="0" borderId="10" xfId="0" applyBorder="1" applyProtection="1">
      <protection locked="0"/>
    </xf>
    <xf numFmtId="0" fontId="27" fillId="0" borderId="0" xfId="0" applyFont="1" applyAlignment="1">
      <alignment horizontal="justify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 applyProtection="1">
      <alignment horizontal="center"/>
      <protection locked="0"/>
    </xf>
    <xf numFmtId="0" fontId="29" fillId="0" borderId="0" xfId="0" applyFont="1"/>
    <xf numFmtId="0" fontId="28" fillId="0" borderId="0" xfId="0" applyFont="1" applyProtection="1">
      <protection locked="0"/>
    </xf>
    <xf numFmtId="0" fontId="0" fillId="0" borderId="11" xfId="0" applyBorder="1"/>
    <xf numFmtId="0" fontId="0" fillId="0" borderId="12" xfId="0" applyBorder="1"/>
    <xf numFmtId="0" fontId="30" fillId="0" borderId="13" xfId="0" applyFont="1" applyBorder="1"/>
    <xf numFmtId="0" fontId="0" fillId="0" borderId="14" xfId="0" applyBorder="1"/>
    <xf numFmtId="0" fontId="5" fillId="3" borderId="7" xfId="3" applyFont="1" applyFill="1" applyBorder="1"/>
    <xf numFmtId="3" fontId="0" fillId="0" borderId="0" xfId="0" applyNumberFormat="1" applyProtection="1">
      <protection locked="0"/>
    </xf>
    <xf numFmtId="0" fontId="31" fillId="0" borderId="0" xfId="0" applyFont="1"/>
    <xf numFmtId="0" fontId="0" fillId="2" borderId="0" xfId="0" quotePrefix="1" applyFill="1" applyAlignment="1">
      <alignment horizontal="left"/>
    </xf>
    <xf numFmtId="0" fontId="1" fillId="0" borderId="0" xfId="0" applyFont="1" applyAlignment="1">
      <alignment horizontal="left"/>
    </xf>
    <xf numFmtId="1" fontId="21" fillId="0" borderId="0" xfId="4" applyNumberFormat="1" applyFont="1" applyAlignment="1" applyProtection="1">
      <alignment horizontal="right"/>
      <protection locked="0"/>
    </xf>
    <xf numFmtId="0" fontId="31" fillId="0" borderId="0" xfId="0" applyFont="1"/>
    <xf numFmtId="0" fontId="28" fillId="0" borderId="0" xfId="0" applyFont="1" applyProtection="1">
      <protection locked="0"/>
    </xf>
    <xf numFmtId="7" fontId="28" fillId="0" borderId="0" xfId="0" applyNumberFormat="1" applyFont="1"/>
    <xf numFmtId="0" fontId="6" fillId="0" borderId="0" xfId="3" applyFont="1"/>
    <xf numFmtId="0" fontId="6" fillId="0" borderId="0" xfId="3" applyFont="1" applyAlignment="1">
      <alignment horizontal="center"/>
    </xf>
    <xf numFmtId="0" fontId="32" fillId="0" borderId="15" xfId="0" applyFont="1" applyBorder="1" applyProtection="1">
      <protection locked="0"/>
    </xf>
    <xf numFmtId="0" fontId="32" fillId="0" borderId="16" xfId="0" applyFont="1" applyBorder="1" applyProtection="1">
      <protection locked="0"/>
    </xf>
    <xf numFmtId="0" fontId="32" fillId="0" borderId="16" xfId="0" applyFont="1" applyBorder="1"/>
    <xf numFmtId="0" fontId="32" fillId="0" borderId="16" xfId="0" applyFont="1" applyBorder="1"/>
    <xf numFmtId="0" fontId="32" fillId="0" borderId="17" xfId="0" applyFont="1" applyBorder="1"/>
    <xf numFmtId="0" fontId="32" fillId="0" borderId="17" xfId="0" applyFont="1" applyBorder="1" applyProtection="1">
      <protection locked="0"/>
    </xf>
    <xf numFmtId="0" fontId="32" fillId="0" borderId="15" xfId="0" applyFont="1" applyBorder="1"/>
    <xf numFmtId="1" fontId="28" fillId="0" borderId="0" xfId="0" applyNumberFormat="1" applyFont="1" applyAlignment="1" applyProtection="1">
      <alignment horizontal="center"/>
      <protection locked="0"/>
    </xf>
    <xf numFmtId="1" fontId="28" fillId="0" borderId="0" xfId="0" applyNumberFormat="1" applyFont="1"/>
    <xf numFmtId="0" fontId="33" fillId="0" borderId="0" xfId="0" applyFont="1" applyAlignment="1" applyProtection="1">
      <alignment horizontal="center"/>
      <protection locked="0"/>
    </xf>
    <xf numFmtId="0" fontId="32" fillId="4" borderId="18" xfId="0" applyFont="1" applyFill="1" applyBorder="1" applyAlignment="1">
      <alignment horizontal="left"/>
    </xf>
    <xf numFmtId="0" fontId="32" fillId="4" borderId="19" xfId="0" applyFont="1" applyFill="1" applyBorder="1" applyAlignment="1">
      <alignment horizontal="left"/>
    </xf>
    <xf numFmtId="0" fontId="32" fillId="2" borderId="19" xfId="0" applyFont="1" applyFill="1" applyBorder="1" applyAlignment="1">
      <alignment horizontal="left"/>
    </xf>
    <xf numFmtId="0" fontId="32" fillId="0" borderId="19" xfId="0" applyFont="1" applyBorder="1"/>
    <xf numFmtId="0" fontId="32" fillId="0" borderId="19" xfId="0" applyFont="1" applyBorder="1" applyAlignment="1">
      <alignment horizontal="left"/>
    </xf>
    <xf numFmtId="0" fontId="32" fillId="2" borderId="20" xfId="0" applyFont="1" applyFill="1" applyBorder="1" applyAlignment="1">
      <alignment horizontal="left"/>
    </xf>
    <xf numFmtId="0" fontId="32" fillId="2" borderId="18" xfId="0" applyFont="1" applyFill="1" applyBorder="1" applyAlignment="1">
      <alignment horizontal="left"/>
    </xf>
    <xf numFmtId="0" fontId="32" fillId="0" borderId="20" xfId="0" applyFont="1" applyBorder="1"/>
    <xf numFmtId="0" fontId="32" fillId="4" borderId="21" xfId="0" applyFont="1" applyFill="1" applyBorder="1" applyAlignment="1">
      <alignment horizontal="center"/>
    </xf>
    <xf numFmtId="0" fontId="32" fillId="2" borderId="21" xfId="0" applyFont="1" applyFill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2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2" fillId="4" borderId="24" xfId="0" applyFont="1" applyFill="1" applyBorder="1" applyAlignment="1">
      <alignment horizontal="center"/>
    </xf>
    <xf numFmtId="0" fontId="21" fillId="5" borderId="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1" fontId="0" fillId="5" borderId="5" xfId="0" applyNumberFormat="1" applyFill="1" applyBorder="1"/>
    <xf numFmtId="0" fontId="21" fillId="5" borderId="7" xfId="0" applyFont="1" applyFill="1" applyBorder="1" applyProtection="1">
      <protection locked="0"/>
    </xf>
    <xf numFmtId="0" fontId="21" fillId="5" borderId="25" xfId="0" applyFont="1" applyFill="1" applyBorder="1" applyProtection="1">
      <protection locked="0"/>
    </xf>
    <xf numFmtId="0" fontId="32" fillId="0" borderId="26" xfId="0" applyFont="1" applyBorder="1" applyProtection="1">
      <protection locked="0"/>
    </xf>
    <xf numFmtId="0" fontId="32" fillId="0" borderId="27" xfId="0" applyFont="1" applyBorder="1" applyProtection="1">
      <protection locked="0"/>
    </xf>
    <xf numFmtId="0" fontId="32" fillId="0" borderId="28" xfId="0" applyFont="1" applyBorder="1" applyProtection="1">
      <protection locked="0"/>
    </xf>
    <xf numFmtId="0" fontId="32" fillId="0" borderId="27" xfId="0" applyFont="1" applyBorder="1"/>
    <xf numFmtId="0" fontId="32" fillId="0" borderId="28" xfId="0" applyFont="1" applyBorder="1"/>
    <xf numFmtId="164" fontId="32" fillId="0" borderId="21" xfId="1" applyNumberFormat="1" applyFont="1" applyBorder="1"/>
    <xf numFmtId="164" fontId="32" fillId="0" borderId="21" xfId="1" applyNumberFormat="1" applyFont="1" applyBorder="1" applyProtection="1">
      <protection locked="0"/>
    </xf>
    <xf numFmtId="164" fontId="20" fillId="0" borderId="23" xfId="1" applyNumberFormat="1" applyBorder="1" applyProtection="1">
      <protection locked="0"/>
    </xf>
    <xf numFmtId="164" fontId="32" fillId="0" borderId="24" xfId="1" applyNumberFormat="1" applyFont="1" applyBorder="1" applyProtection="1">
      <protection locked="0"/>
    </xf>
    <xf numFmtId="164" fontId="20" fillId="0" borderId="23" xfId="1" applyNumberFormat="1" applyBorder="1"/>
    <xf numFmtId="164" fontId="34" fillId="0" borderId="21" xfId="1" applyNumberFormat="1" applyFont="1" applyBorder="1"/>
    <xf numFmtId="164" fontId="34" fillId="0" borderId="24" xfId="1" applyNumberFormat="1" applyFont="1" applyBorder="1"/>
    <xf numFmtId="164" fontId="32" fillId="0" borderId="21" xfId="1" applyNumberFormat="1" applyFont="1" applyBorder="1" applyAlignment="1">
      <alignment horizontal="right"/>
    </xf>
    <xf numFmtId="164" fontId="32" fillId="0" borderId="24" xfId="1" applyNumberFormat="1" applyFont="1" applyBorder="1" applyAlignment="1">
      <alignment horizontal="right"/>
    </xf>
    <xf numFmtId="164" fontId="32" fillId="0" borderId="24" xfId="1" applyNumberFormat="1" applyFont="1" applyBorder="1"/>
    <xf numFmtId="164" fontId="21" fillId="5" borderId="25" xfId="1" applyNumberFormat="1" applyFont="1" applyFill="1" applyBorder="1"/>
    <xf numFmtId="0" fontId="28" fillId="0" borderId="0" xfId="0" applyFont="1"/>
    <xf numFmtId="0" fontId="35" fillId="0" borderId="0" xfId="0" applyFont="1" applyAlignment="1">
      <alignment horizontal="left"/>
    </xf>
    <xf numFmtId="0" fontId="21" fillId="0" borderId="0" xfId="0" applyFont="1" applyProtection="1">
      <protection locked="0"/>
    </xf>
    <xf numFmtId="0" fontId="0" fillId="3" borderId="0" xfId="0" applyFill="1"/>
    <xf numFmtId="0" fontId="0" fillId="0" borderId="0" xfId="0" applyAlignment="1">
      <alignment horizontal="left"/>
    </xf>
    <xf numFmtId="0" fontId="32" fillId="0" borderId="24" xfId="0" applyFont="1" applyBorder="1" applyAlignment="1">
      <alignment horizontal="center"/>
    </xf>
    <xf numFmtId="0" fontId="32" fillId="0" borderId="18" xfId="0" applyFont="1" applyBorder="1"/>
    <xf numFmtId="0" fontId="0" fillId="0" borderId="29" xfId="0" applyBorder="1"/>
    <xf numFmtId="1" fontId="0" fillId="0" borderId="12" xfId="0" applyNumberFormat="1" applyBorder="1"/>
    <xf numFmtId="0" fontId="0" fillId="0" borderId="30" xfId="0" applyBorder="1" applyProtection="1">
      <protection locked="0"/>
    </xf>
    <xf numFmtId="1" fontId="0" fillId="0" borderId="31" xfId="0" applyNumberFormat="1" applyBorder="1"/>
    <xf numFmtId="0" fontId="36" fillId="5" borderId="25" xfId="0" applyFont="1" applyFill="1" applyBorder="1" applyProtection="1">
      <protection locked="0"/>
    </xf>
    <xf numFmtId="0" fontId="21" fillId="6" borderId="7" xfId="0" applyFont="1" applyFill="1" applyBorder="1" applyProtection="1">
      <protection locked="0"/>
    </xf>
    <xf numFmtId="0" fontId="21" fillId="6" borderId="6" xfId="0" applyFont="1" applyFill="1" applyBorder="1" applyProtection="1">
      <protection locked="0"/>
    </xf>
    <xf numFmtId="0" fontId="21" fillId="7" borderId="7" xfId="0" applyFont="1" applyFill="1" applyBorder="1" applyProtection="1">
      <protection locked="0"/>
    </xf>
    <xf numFmtId="0" fontId="21" fillId="7" borderId="6" xfId="0" applyFont="1" applyFill="1" applyBorder="1" applyProtection="1">
      <protection locked="0"/>
    </xf>
    <xf numFmtId="0" fontId="37" fillId="3" borderId="29" xfId="0" applyFont="1" applyFill="1" applyBorder="1"/>
    <xf numFmtId="0" fontId="37" fillId="3" borderId="30" xfId="0" applyFont="1" applyFill="1" applyBorder="1"/>
    <xf numFmtId="164" fontId="34" fillId="8" borderId="32" xfId="1" applyNumberFormat="1" applyFont="1" applyFill="1" applyBorder="1"/>
    <xf numFmtId="164" fontId="34" fillId="8" borderId="21" xfId="1" applyNumberFormat="1" applyFont="1" applyFill="1" applyBorder="1"/>
    <xf numFmtId="164" fontId="34" fillId="8" borderId="21" xfId="1" applyNumberFormat="1" applyFont="1" applyFill="1" applyBorder="1" applyProtection="1">
      <protection locked="0"/>
    </xf>
    <xf numFmtId="164" fontId="34" fillId="8" borderId="22" xfId="1" applyNumberFormat="1" applyFont="1" applyFill="1" applyBorder="1" applyProtection="1">
      <protection locked="0"/>
    </xf>
    <xf numFmtId="0" fontId="24" fillId="3" borderId="6" xfId="0" applyFont="1" applyFill="1" applyBorder="1" applyProtection="1">
      <protection locked="0"/>
    </xf>
    <xf numFmtId="164" fontId="24" fillId="3" borderId="25" xfId="1" applyNumberFormat="1" applyFont="1" applyFill="1" applyBorder="1" applyProtection="1">
      <protection locked="0"/>
    </xf>
    <xf numFmtId="0" fontId="24" fillId="3" borderId="7" xfId="0" applyFont="1" applyFill="1" applyBorder="1" applyAlignment="1" applyProtection="1">
      <alignment horizontal="left"/>
      <protection locked="0"/>
    </xf>
    <xf numFmtId="0" fontId="35" fillId="0" borderId="0" xfId="0" applyFont="1" applyAlignment="1">
      <alignment horizontal="right"/>
    </xf>
    <xf numFmtId="1" fontId="31" fillId="4" borderId="0" xfId="0" applyNumberFormat="1" applyFont="1" applyFill="1"/>
    <xf numFmtId="1" fontId="0" fillId="4" borderId="0" xfId="0" applyNumberFormat="1" applyFill="1"/>
    <xf numFmtId="0" fontId="6" fillId="9" borderId="33" xfId="3" applyFont="1" applyFill="1" applyBorder="1"/>
    <xf numFmtId="0" fontId="6" fillId="9" borderId="33" xfId="3" applyFont="1" applyFill="1" applyBorder="1" applyAlignment="1">
      <alignment horizontal="center"/>
    </xf>
    <xf numFmtId="0" fontId="7" fillId="9" borderId="33" xfId="3" applyFont="1" applyFill="1" applyBorder="1"/>
    <xf numFmtId="8" fontId="38" fillId="9" borderId="3" xfId="0" applyNumberFormat="1" applyFont="1" applyFill="1" applyBorder="1" applyAlignment="1">
      <alignment horizontal="right"/>
    </xf>
    <xf numFmtId="0" fontId="31" fillId="9" borderId="4" xfId="0" applyFont="1" applyFill="1" applyBorder="1"/>
    <xf numFmtId="1" fontId="31" fillId="9" borderId="9" xfId="0" applyNumberFormat="1" applyFont="1" applyFill="1" applyBorder="1"/>
    <xf numFmtId="0" fontId="6" fillId="9" borderId="34" xfId="3" applyFont="1" applyFill="1" applyBorder="1"/>
    <xf numFmtId="0" fontId="6" fillId="9" borderId="35" xfId="3" applyFont="1" applyFill="1" applyBorder="1" applyAlignment="1">
      <alignment horizontal="center"/>
    </xf>
    <xf numFmtId="0" fontId="6" fillId="9" borderId="36" xfId="3" applyFont="1" applyFill="1" applyBorder="1"/>
    <xf numFmtId="8" fontId="21" fillId="9" borderId="35" xfId="0" applyNumberFormat="1" applyFont="1" applyFill="1" applyBorder="1" applyAlignment="1">
      <alignment horizontal="right"/>
    </xf>
    <xf numFmtId="0" fontId="0" fillId="9" borderId="35" xfId="0" applyFill="1" applyBorder="1"/>
    <xf numFmtId="1" fontId="0" fillId="9" borderId="36" xfId="0" applyNumberFormat="1" applyFill="1" applyBorder="1"/>
    <xf numFmtId="0" fontId="33" fillId="4" borderId="0" xfId="0" applyFont="1" applyFill="1" applyAlignment="1">
      <alignment horizontal="center"/>
    </xf>
    <xf numFmtId="0" fontId="33" fillId="4" borderId="0" xfId="0" applyFont="1" applyFill="1" applyProtection="1">
      <protection locked="0"/>
    </xf>
    <xf numFmtId="0" fontId="0" fillId="0" borderId="37" xfId="0" applyBorder="1"/>
    <xf numFmtId="0" fontId="0" fillId="3" borderId="0" xfId="0" applyFill="1"/>
    <xf numFmtId="0" fontId="21" fillId="0" borderId="30" xfId="0" applyFont="1" applyBorder="1" applyProtection="1">
      <protection locked="0"/>
    </xf>
    <xf numFmtId="0" fontId="21" fillId="0" borderId="0" xfId="0" applyFont="1" applyProtection="1">
      <protection locked="0"/>
    </xf>
    <xf numFmtId="0" fontId="21" fillId="0" borderId="29" xfId="0" applyFont="1" applyBorder="1" applyProtection="1">
      <protection locked="0"/>
    </xf>
    <xf numFmtId="0" fontId="0" fillId="0" borderId="11" xfId="0" applyBorder="1"/>
    <xf numFmtId="7" fontId="0" fillId="0" borderId="12" xfId="0" applyNumberFormat="1" applyBorder="1"/>
    <xf numFmtId="0" fontId="21" fillId="0" borderId="13" xfId="0" applyFont="1" applyBorder="1" applyProtection="1">
      <protection locked="0"/>
    </xf>
    <xf numFmtId="0" fontId="21" fillId="0" borderId="0" xfId="0" applyFont="1" applyProtection="1">
      <protection locked="0"/>
    </xf>
    <xf numFmtId="0" fontId="21" fillId="0" borderId="14" xfId="0" applyFont="1" applyBorder="1" applyProtection="1">
      <protection locked="0"/>
    </xf>
    <xf numFmtId="0" fontId="35" fillId="0" borderId="0" xfId="0" applyFont="1" applyAlignment="1">
      <alignment horizontal="center"/>
    </xf>
    <xf numFmtId="16" fontId="21" fillId="0" borderId="0" xfId="0" quotePrefix="1" applyNumberFormat="1" applyFont="1" applyAlignment="1" applyProtection="1">
      <alignment horizontal="left"/>
      <protection locked="0"/>
    </xf>
    <xf numFmtId="0" fontId="35" fillId="0" borderId="0" xfId="0" applyFont="1" applyAlignment="1">
      <alignment horizontal="center"/>
    </xf>
    <xf numFmtId="7" fontId="20" fillId="3" borderId="0" xfId="2" applyNumberFormat="1" applyFill="1" applyProtection="1">
      <protection locked="0"/>
    </xf>
    <xf numFmtId="7" fontId="0" fillId="3" borderId="0" xfId="0" applyNumberFormat="1" applyFill="1"/>
    <xf numFmtId="7" fontId="20" fillId="3" borderId="1" xfId="2" applyNumberFormat="1" applyFill="1" applyBorder="1"/>
    <xf numFmtId="0" fontId="33" fillId="10" borderId="29" xfId="0" applyFont="1" applyFill="1" applyBorder="1"/>
    <xf numFmtId="0" fontId="21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9" fillId="0" borderId="16" xfId="0" applyFont="1" applyBorder="1" applyProtection="1">
      <protection locked="0"/>
    </xf>
    <xf numFmtId="0" fontId="39" fillId="0" borderId="27" xfId="0" applyFont="1" applyBorder="1" applyProtection="1">
      <protection locked="0"/>
    </xf>
    <xf numFmtId="164" fontId="32" fillId="0" borderId="24" xfId="1" applyNumberFormat="1" applyFont="1" applyBorder="1"/>
    <xf numFmtId="7" fontId="0" fillId="0" borderId="0" xfId="0" applyNumberFormat="1" applyProtection="1">
      <protection locked="0"/>
    </xf>
    <xf numFmtId="0" fontId="40" fillId="2" borderId="21" xfId="0" applyFont="1" applyFill="1" applyBorder="1" applyAlignment="1">
      <alignment horizontal="center"/>
    </xf>
    <xf numFmtId="0" fontId="40" fillId="2" borderId="19" xfId="0" applyFont="1" applyFill="1" applyBorder="1" applyAlignment="1">
      <alignment horizontal="left"/>
    </xf>
    <xf numFmtId="164" fontId="34" fillId="0" borderId="21" xfId="1" applyNumberFormat="1" applyFont="1" applyBorder="1"/>
    <xf numFmtId="164" fontId="34" fillId="0" borderId="21" xfId="1" applyNumberFormat="1" applyFont="1" applyBorder="1"/>
    <xf numFmtId="0" fontId="32" fillId="0" borderId="0" xfId="0" applyFont="1"/>
    <xf numFmtId="0" fontId="32" fillId="0" borderId="0" xfId="0" applyFont="1" applyProtection="1">
      <protection locked="0"/>
    </xf>
    <xf numFmtId="0" fontId="0" fillId="0" borderId="0" xfId="0" quotePrefix="1" applyAlignment="1">
      <alignment horizontal="left"/>
    </xf>
    <xf numFmtId="164" fontId="21" fillId="6" borderId="25" xfId="1" applyNumberFormat="1" applyFont="1" applyFill="1" applyBorder="1" applyProtection="1">
      <protection locked="0"/>
    </xf>
    <xf numFmtId="0" fontId="0" fillId="3" borderId="11" xfId="0" applyFill="1" applyBorder="1"/>
    <xf numFmtId="0" fontId="37" fillId="3" borderId="11" xfId="0" applyFont="1" applyFill="1" applyBorder="1" applyAlignment="1">
      <alignment horizontal="center"/>
    </xf>
    <xf numFmtId="0" fontId="28" fillId="3" borderId="12" xfId="0" applyFont="1" applyFill="1" applyBorder="1"/>
    <xf numFmtId="0" fontId="0" fillId="3" borderId="10" xfId="0" applyFill="1" applyBorder="1"/>
    <xf numFmtId="0" fontId="37" fillId="3" borderId="10" xfId="0" applyFont="1" applyFill="1" applyBorder="1" applyAlignment="1">
      <alignment horizontal="center"/>
    </xf>
    <xf numFmtId="0" fontId="28" fillId="3" borderId="31" xfId="0" applyFont="1" applyFill="1" applyBorder="1"/>
    <xf numFmtId="0" fontId="37" fillId="3" borderId="39" xfId="0" applyFont="1" applyFill="1" applyBorder="1"/>
    <xf numFmtId="0" fontId="37" fillId="3" borderId="30" xfId="0" applyFont="1" applyFill="1" applyBorder="1"/>
    <xf numFmtId="164" fontId="20" fillId="0" borderId="23" xfId="1" applyNumberFormat="1" applyBorder="1"/>
    <xf numFmtId="164" fontId="21" fillId="6" borderId="5" xfId="1" applyNumberFormat="1" applyFont="1" applyFill="1" applyBorder="1" applyProtection="1">
      <protection locked="0"/>
    </xf>
    <xf numFmtId="164" fontId="21" fillId="7" borderId="25" xfId="1" applyNumberFormat="1" applyFont="1" applyFill="1" applyBorder="1" applyProtection="1">
      <protection locked="0"/>
    </xf>
    <xf numFmtId="0" fontId="28" fillId="0" borderId="37" xfId="0" applyFont="1" applyBorder="1" applyAlignment="1" applyProtection="1">
      <alignment horizontal="center"/>
      <protection locked="0"/>
    </xf>
    <xf numFmtId="0" fontId="27" fillId="0" borderId="37" xfId="0" applyFont="1" applyBorder="1"/>
    <xf numFmtId="0" fontId="33" fillId="0" borderId="37" xfId="0" applyFont="1" applyBorder="1" applyAlignment="1" applyProtection="1">
      <alignment horizontal="center"/>
      <protection locked="0"/>
    </xf>
    <xf numFmtId="0" fontId="41" fillId="0" borderId="37" xfId="0" applyFont="1" applyBorder="1" applyAlignment="1">
      <alignment horizontal="center" wrapText="1"/>
    </xf>
    <xf numFmtId="0" fontId="28" fillId="0" borderId="40" xfId="0" applyFont="1" applyBorder="1" applyProtection="1">
      <protection locked="0"/>
    </xf>
    <xf numFmtId="0" fontId="4" fillId="10" borderId="41" xfId="0" applyFont="1" applyFill="1" applyBorder="1" applyProtection="1">
      <protection locked="0"/>
    </xf>
    <xf numFmtId="0" fontId="28" fillId="0" borderId="40" xfId="0" applyFont="1" applyBorder="1" applyAlignment="1" applyProtection="1">
      <alignment wrapText="1"/>
      <protection locked="0"/>
    </xf>
    <xf numFmtId="3" fontId="4" fillId="10" borderId="41" xfId="0" applyNumberFormat="1" applyFont="1" applyFill="1" applyBorder="1" applyProtection="1">
      <protection locked="0"/>
    </xf>
    <xf numFmtId="0" fontId="28" fillId="0" borderId="42" xfId="0" applyFont="1" applyBorder="1" applyProtection="1">
      <protection locked="0"/>
    </xf>
    <xf numFmtId="0" fontId="33" fillId="0" borderId="43" xfId="0" applyFont="1" applyBorder="1" applyAlignment="1" applyProtection="1">
      <alignment horizontal="center"/>
      <protection locked="0"/>
    </xf>
    <xf numFmtId="0" fontId="0" fillId="0" borderId="43" xfId="0" applyBorder="1"/>
    <xf numFmtId="3" fontId="4" fillId="10" borderId="44" xfId="0" applyNumberFormat="1" applyFont="1" applyFill="1" applyBorder="1" applyProtection="1">
      <protection locked="0"/>
    </xf>
    <xf numFmtId="7" fontId="0" fillId="3" borderId="1" xfId="0" applyNumberFormat="1" applyFill="1" applyBorder="1"/>
    <xf numFmtId="7" fontId="0" fillId="3" borderId="0" xfId="0" applyNumberFormat="1" applyFill="1"/>
    <xf numFmtId="16" fontId="21" fillId="3" borderId="0" xfId="0" quotePrefix="1" applyNumberFormat="1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32" fillId="2" borderId="23" xfId="0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164" fontId="34" fillId="4" borderId="23" xfId="1" applyNumberFormat="1" applyFont="1" applyFill="1" applyBorder="1" applyProtection="1">
      <protection locked="0"/>
    </xf>
    <xf numFmtId="2" fontId="35" fillId="10" borderId="41" xfId="0" applyNumberFormat="1" applyFont="1" applyFill="1" applyBorder="1"/>
    <xf numFmtId="2" fontId="0" fillId="0" borderId="0" xfId="0" applyNumberFormat="1" applyProtection="1">
      <protection locked="0"/>
    </xf>
    <xf numFmtId="2" fontId="20" fillId="0" borderId="0" xfId="4" applyNumberFormat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164" fontId="34" fillId="0" borderId="24" xfId="1" applyNumberFormat="1" applyFont="1" applyBorder="1"/>
    <xf numFmtId="0" fontId="4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7"/>
    </xf>
    <xf numFmtId="0" fontId="11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8"/>
    </xf>
    <xf numFmtId="0" fontId="11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8"/>
    </xf>
    <xf numFmtId="0" fontId="11" fillId="0" borderId="0" xfId="0" applyFont="1" applyAlignment="1">
      <alignment horizontal="left" indent="6"/>
    </xf>
    <xf numFmtId="0" fontId="43" fillId="0" borderId="39" xfId="0" applyFont="1" applyBorder="1"/>
    <xf numFmtId="0" fontId="14" fillId="0" borderId="23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44" fillId="0" borderId="0" xfId="0" applyFont="1" applyAlignment="1">
      <alignment horizontal="left"/>
    </xf>
    <xf numFmtId="0" fontId="45" fillId="0" borderId="0" xfId="0" applyFont="1"/>
    <xf numFmtId="0" fontId="46" fillId="0" borderId="0" xfId="0" applyFont="1"/>
    <xf numFmtId="0" fontId="44" fillId="0" borderId="0" xfId="0" applyFont="1"/>
    <xf numFmtId="0" fontId="47" fillId="0" borderId="0" xfId="0" applyFont="1" applyAlignment="1">
      <alignment horizontal="left"/>
    </xf>
    <xf numFmtId="2" fontId="47" fillId="0" borderId="37" xfId="0" applyNumberFormat="1" applyFont="1" applyBorder="1" applyAlignment="1">
      <alignment vertical="top" wrapText="1"/>
    </xf>
    <xf numFmtId="0" fontId="47" fillId="0" borderId="37" xfId="0" applyFont="1" applyBorder="1" applyAlignment="1">
      <alignment vertical="top" wrapText="1"/>
    </xf>
    <xf numFmtId="0" fontId="47" fillId="0" borderId="36" xfId="0" applyFont="1" applyBorder="1" applyAlignment="1">
      <alignment vertical="top" wrapText="1"/>
    </xf>
    <xf numFmtId="0" fontId="47" fillId="0" borderId="0" xfId="0" applyFont="1" applyAlignment="1">
      <alignment vertical="top" wrapText="1"/>
    </xf>
    <xf numFmtId="49" fontId="46" fillId="0" borderId="37" xfId="0" applyNumberFormat="1" applyFont="1" applyBorder="1"/>
    <xf numFmtId="0" fontId="46" fillId="0" borderId="37" xfId="0" applyFont="1" applyBorder="1"/>
    <xf numFmtId="14" fontId="46" fillId="0" borderId="37" xfId="0" applyNumberFormat="1" applyFont="1" applyBorder="1"/>
    <xf numFmtId="17" fontId="46" fillId="0" borderId="37" xfId="0" applyNumberFormat="1" applyFont="1" applyBorder="1"/>
    <xf numFmtId="0" fontId="46" fillId="0" borderId="36" xfId="0" applyFont="1" applyBorder="1"/>
    <xf numFmtId="0" fontId="47" fillId="0" borderId="37" xfId="0" applyFont="1" applyBorder="1"/>
    <xf numFmtId="0" fontId="47" fillId="0" borderId="0" xfId="0" applyFont="1"/>
    <xf numFmtId="0" fontId="46" fillId="0" borderId="0" xfId="0" applyFont="1" applyAlignment="1">
      <alignment horizontal="right"/>
    </xf>
    <xf numFmtId="9" fontId="46" fillId="0" borderId="0" xfId="0" applyNumberFormat="1" applyFont="1"/>
    <xf numFmtId="10" fontId="46" fillId="0" borderId="0" xfId="4" applyNumberFormat="1" applyFont="1"/>
    <xf numFmtId="10" fontId="46" fillId="0" borderId="0" xfId="0" applyNumberFormat="1" applyFont="1"/>
    <xf numFmtId="0" fontId="46" fillId="0" borderId="0" xfId="0" applyFont="1" applyAlignment="1">
      <alignment vertical="top"/>
    </xf>
    <xf numFmtId="0" fontId="47" fillId="0" borderId="0" xfId="0" applyFont="1" applyAlignment="1">
      <alignment wrapText="1"/>
    </xf>
    <xf numFmtId="0" fontId="46" fillId="0" borderId="34" xfId="0" applyFont="1" applyBorder="1"/>
    <xf numFmtId="0" fontId="10" fillId="0" borderId="0" xfId="0" applyFont="1" applyAlignment="1">
      <alignment horizontal="left" vertical="center" indent="4"/>
    </xf>
    <xf numFmtId="0" fontId="4" fillId="0" borderId="0" xfId="0" applyFont="1" applyAlignment="1">
      <alignment horizontal="right"/>
    </xf>
    <xf numFmtId="0" fontId="48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10" fillId="0" borderId="0" xfId="0" applyFont="1" applyAlignment="1">
      <alignment horizontal="left" vertical="center" indent="9"/>
    </xf>
    <xf numFmtId="0" fontId="17" fillId="0" borderId="0" xfId="0" applyFont="1" applyAlignment="1">
      <alignment horizontal="left" vertical="center" indent="9"/>
    </xf>
    <xf numFmtId="0" fontId="12" fillId="11" borderId="0" xfId="0" applyFont="1" applyFill="1" applyAlignment="1">
      <alignment horizontal="left" vertical="center"/>
    </xf>
    <xf numFmtId="0" fontId="47" fillId="10" borderId="0" xfId="0" applyFont="1" applyFill="1" applyAlignment="1">
      <alignment horizontal="left"/>
    </xf>
    <xf numFmtId="0" fontId="44" fillId="10" borderId="0" xfId="0" applyFont="1" applyFill="1" applyAlignment="1">
      <alignment horizontal="left"/>
    </xf>
    <xf numFmtId="0" fontId="47" fillId="8" borderId="0" xfId="0" applyFont="1" applyFill="1" applyAlignment="1">
      <alignment horizontal="left"/>
    </xf>
    <xf numFmtId="0" fontId="47" fillId="10" borderId="37" xfId="0" applyFont="1" applyFill="1" applyBorder="1" applyAlignment="1">
      <alignment vertical="top" wrapText="1"/>
    </xf>
    <xf numFmtId="0" fontId="46" fillId="10" borderId="37" xfId="0" applyFont="1" applyFill="1" applyBorder="1"/>
    <xf numFmtId="0" fontId="47" fillId="10" borderId="34" xfId="0" applyFont="1" applyFill="1" applyBorder="1" applyAlignment="1">
      <alignment vertical="top" wrapText="1"/>
    </xf>
    <xf numFmtId="10" fontId="46" fillId="10" borderId="34" xfId="4" applyNumberFormat="1" applyFont="1" applyFill="1" applyBorder="1"/>
    <xf numFmtId="0" fontId="47" fillId="8" borderId="37" xfId="0" applyFont="1" applyFill="1" applyBorder="1" applyAlignment="1">
      <alignment vertical="top" wrapText="1"/>
    </xf>
    <xf numFmtId="0" fontId="46" fillId="0" borderId="4" xfId="0" applyFont="1" applyBorder="1"/>
    <xf numFmtId="0" fontId="46" fillId="0" borderId="0" xfId="0" applyFont="1"/>
    <xf numFmtId="164" fontId="46" fillId="0" borderId="0" xfId="1" applyNumberFormat="1" applyFont="1"/>
    <xf numFmtId="43" fontId="46" fillId="8" borderId="37" xfId="1" applyFont="1" applyFill="1" applyBorder="1"/>
    <xf numFmtId="43" fontId="46" fillId="8" borderId="33" xfId="1" applyFont="1" applyFill="1" applyBorder="1"/>
    <xf numFmtId="43" fontId="50" fillId="8" borderId="25" xfId="1" applyFont="1" applyFill="1" applyBorder="1"/>
    <xf numFmtId="43" fontId="46" fillId="0" borderId="37" xfId="1" applyFont="1" applyBorder="1"/>
    <xf numFmtId="0" fontId="46" fillId="8" borderId="37" xfId="0" applyFont="1" applyFill="1" applyBorder="1"/>
    <xf numFmtId="0" fontId="47" fillId="10" borderId="36" xfId="0" applyFont="1" applyFill="1" applyBorder="1" applyAlignment="1">
      <alignment vertical="top" wrapText="1"/>
    </xf>
    <xf numFmtId="10" fontId="46" fillId="10" borderId="36" xfId="4" applyNumberFormat="1" applyFont="1" applyFill="1" applyBorder="1"/>
    <xf numFmtId="0" fontId="47" fillId="12" borderId="37" xfId="0" applyFont="1" applyFill="1" applyBorder="1" applyAlignment="1">
      <alignment vertical="top" wrapText="1"/>
    </xf>
    <xf numFmtId="0" fontId="46" fillId="12" borderId="37" xfId="0" applyFont="1" applyFill="1" applyBorder="1"/>
    <xf numFmtId="43" fontId="46" fillId="12" borderId="37" xfId="1" applyFont="1" applyFill="1" applyBorder="1"/>
    <xf numFmtId="43" fontId="46" fillId="12" borderId="33" xfId="1" applyFont="1" applyFill="1" applyBorder="1"/>
    <xf numFmtId="43" fontId="50" fillId="12" borderId="25" xfId="1" applyFont="1" applyFill="1" applyBorder="1"/>
    <xf numFmtId="7" fontId="0" fillId="0" borderId="31" xfId="0" applyNumberFormat="1" applyBorder="1"/>
    <xf numFmtId="0" fontId="51" fillId="0" borderId="0" xfId="0" applyFont="1"/>
    <xf numFmtId="43" fontId="47" fillId="0" borderId="0" xfId="1" applyFont="1"/>
    <xf numFmtId="0" fontId="52" fillId="0" borderId="37" xfId="0" applyFont="1" applyBorder="1" applyAlignment="1">
      <alignment vertical="top" wrapText="1"/>
    </xf>
    <xf numFmtId="164" fontId="34" fillId="8" borderId="24" xfId="1" applyNumberFormat="1" applyFont="1" applyFill="1" applyBorder="1"/>
    <xf numFmtId="0" fontId="35" fillId="0" borderId="0" xfId="0" applyFont="1" applyAlignment="1">
      <alignment horizontal="center"/>
    </xf>
    <xf numFmtId="0" fontId="24" fillId="0" borderId="0" xfId="0" applyFont="1"/>
    <xf numFmtId="0" fontId="30" fillId="0" borderId="0" xfId="0" applyFont="1"/>
    <xf numFmtId="7" fontId="30" fillId="0" borderId="0" xfId="0" applyNumberFormat="1" applyFont="1"/>
    <xf numFmtId="0" fontId="24" fillId="0" borderId="0" xfId="0" applyFont="1" applyProtection="1">
      <protection locked="0"/>
    </xf>
    <xf numFmtId="0" fontId="33" fillId="13" borderId="0" xfId="0" applyFont="1" applyFill="1" applyProtection="1">
      <protection locked="0"/>
    </xf>
    <xf numFmtId="0" fontId="54" fillId="13" borderId="0" xfId="0" applyFont="1" applyFill="1" applyProtection="1">
      <protection locked="0"/>
    </xf>
    <xf numFmtId="0" fontId="46" fillId="0" borderId="16" xfId="0" applyFont="1" applyBorder="1" applyProtection="1">
      <protection locked="0"/>
    </xf>
    <xf numFmtId="0" fontId="54" fillId="0" borderId="0" xfId="0" applyFont="1" applyProtection="1">
      <protection locked="0"/>
    </xf>
    <xf numFmtId="0" fontId="54" fillId="0" borderId="45" xfId="0" applyFont="1" applyBorder="1" applyProtection="1"/>
    <xf numFmtId="0" fontId="24" fillId="13" borderId="0" xfId="0" applyFont="1" applyFill="1" applyProtection="1">
      <protection locked="0"/>
    </xf>
    <xf numFmtId="0" fontId="54" fillId="13" borderId="0" xfId="0" applyFont="1" applyFill="1" applyBorder="1" applyProtection="1">
      <protection locked="0"/>
    </xf>
    <xf numFmtId="0" fontId="46" fillId="0" borderId="16" xfId="0" applyFont="1" applyFill="1" applyBorder="1" applyProtection="1">
      <protection locked="0"/>
    </xf>
    <xf numFmtId="0" fontId="24" fillId="13" borderId="37" xfId="0" applyFont="1" applyFill="1" applyBorder="1" applyProtection="1">
      <protection locked="0"/>
    </xf>
    <xf numFmtId="0" fontId="54" fillId="13" borderId="37" xfId="0" applyFont="1" applyFill="1" applyBorder="1" applyProtection="1">
      <protection locked="0"/>
    </xf>
    <xf numFmtId="0" fontId="28" fillId="13" borderId="37" xfId="0" applyFont="1" applyFill="1" applyBorder="1" applyProtection="1">
      <protection locked="0"/>
    </xf>
    <xf numFmtId="0" fontId="54" fillId="14" borderId="0" xfId="0" applyFont="1" applyFill="1" applyProtection="1">
      <protection locked="0"/>
    </xf>
    <xf numFmtId="0" fontId="54" fillId="14" borderId="45" xfId="0" applyFont="1" applyFill="1" applyBorder="1" applyProtection="1"/>
    <xf numFmtId="0" fontId="54" fillId="4" borderId="0" xfId="0" applyFont="1" applyFill="1" applyProtection="1">
      <protection locked="0"/>
    </xf>
    <xf numFmtId="0" fontId="54" fillId="4" borderId="0" xfId="0" applyFont="1" applyFill="1" applyBorder="1" applyProtection="1"/>
    <xf numFmtId="0" fontId="33" fillId="16" borderId="0" xfId="0" applyFont="1" applyFill="1" applyAlignment="1">
      <alignment horizontal="center"/>
    </xf>
    <xf numFmtId="0" fontId="33" fillId="16" borderId="0" xfId="0" applyFont="1" applyFill="1" applyBorder="1" applyAlignment="1" applyProtection="1">
      <alignment horizontal="center"/>
      <protection locked="0"/>
    </xf>
    <xf numFmtId="0" fontId="35" fillId="0" borderId="0" xfId="0" applyFont="1" applyBorder="1" applyAlignment="1" applyProtection="1">
      <alignment horizontal="center"/>
      <protection locked="0"/>
    </xf>
    <xf numFmtId="0" fontId="33" fillId="16" borderId="0" xfId="0" applyFont="1" applyFill="1"/>
    <xf numFmtId="0" fontId="53" fillId="0" borderId="0" xfId="0" applyFont="1" applyProtection="1">
      <protection locked="0"/>
    </xf>
    <xf numFmtId="0" fontId="53" fillId="0" borderId="0" xfId="0" applyFont="1"/>
    <xf numFmtId="165" fontId="53" fillId="17" borderId="16" xfId="0" applyNumberFormat="1" applyFont="1" applyFill="1" applyBorder="1" applyProtection="1"/>
    <xf numFmtId="165" fontId="53" fillId="17" borderId="16" xfId="0" applyNumberFormat="1" applyFont="1" applyFill="1" applyBorder="1"/>
    <xf numFmtId="165" fontId="53" fillId="17" borderId="0" xfId="0" applyNumberFormat="1" applyFont="1" applyFill="1"/>
    <xf numFmtId="0" fontId="47" fillId="16" borderId="7" xfId="0" applyFont="1" applyFill="1" applyBorder="1" applyProtection="1">
      <protection locked="0"/>
    </xf>
    <xf numFmtId="165" fontId="24" fillId="16" borderId="25" xfId="0" applyNumberFormat="1" applyFont="1" applyFill="1" applyBorder="1" applyProtection="1"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15" borderId="0" xfId="0" applyFont="1" applyFill="1"/>
    <xf numFmtId="0" fontId="24" fillId="15" borderId="0" xfId="0" applyFont="1" applyFill="1" applyAlignment="1">
      <alignment horizontal="justify"/>
    </xf>
    <xf numFmtId="0" fontId="24" fillId="15" borderId="0" xfId="0" applyFont="1" applyFill="1" applyAlignment="1">
      <alignment horizontal="right"/>
    </xf>
    <xf numFmtId="0" fontId="55" fillId="0" borderId="16" xfId="0" applyFont="1" applyBorder="1" applyAlignment="1">
      <alignment horizontal="left" indent="2"/>
    </xf>
    <xf numFmtId="0" fontId="46" fillId="0" borderId="16" xfId="0" applyFont="1" applyBorder="1" applyAlignment="1">
      <alignment horizontal="right"/>
    </xf>
    <xf numFmtId="0" fontId="46" fillId="0" borderId="16" xfId="0" applyFont="1" applyBorder="1" applyAlignment="1">
      <alignment horizontal="left" indent="2"/>
    </xf>
    <xf numFmtId="0" fontId="56" fillId="0" borderId="16" xfId="0" applyFont="1" applyBorder="1" applyAlignment="1">
      <alignment horizontal="left" indent="2"/>
    </xf>
    <xf numFmtId="0" fontId="46" fillId="0" borderId="16" xfId="0" applyFont="1" applyBorder="1" applyAlignment="1">
      <alignment horizontal="justify"/>
    </xf>
    <xf numFmtId="0" fontId="24" fillId="15" borderId="45" xfId="0" applyFont="1" applyFill="1" applyBorder="1" applyAlignment="1">
      <alignment horizontal="right"/>
    </xf>
    <xf numFmtId="0" fontId="46" fillId="0" borderId="0" xfId="0" applyFont="1" applyAlignment="1">
      <alignment horizontal="justify"/>
    </xf>
    <xf numFmtId="0" fontId="46" fillId="0" borderId="0" xfId="0" quotePrefix="1" applyFont="1" applyAlignment="1">
      <alignment horizontal="right"/>
    </xf>
    <xf numFmtId="0" fontId="24" fillId="15" borderId="0" xfId="0" applyFont="1" applyFill="1" applyAlignment="1">
      <alignment horizontal="left"/>
    </xf>
    <xf numFmtId="0" fontId="46" fillId="15" borderId="0" xfId="0" applyFont="1" applyFill="1" applyAlignment="1">
      <alignment horizontal="right"/>
    </xf>
    <xf numFmtId="0" fontId="58" fillId="0" borderId="0" xfId="0" applyFont="1" applyAlignment="1">
      <alignment horizontal="justify"/>
    </xf>
    <xf numFmtId="0" fontId="47" fillId="0" borderId="16" xfId="0" applyFont="1" applyBorder="1" applyAlignment="1">
      <alignment horizontal="left" indent="3"/>
    </xf>
    <xf numFmtId="0" fontId="47" fillId="0" borderId="16" xfId="0" applyFont="1" applyBorder="1" applyAlignment="1">
      <alignment horizontal="right"/>
    </xf>
    <xf numFmtId="0" fontId="46" fillId="0" borderId="16" xfId="0" applyFont="1" applyBorder="1" applyAlignment="1">
      <alignment horizontal="left" indent="3"/>
    </xf>
    <xf numFmtId="0" fontId="24" fillId="15" borderId="37" xfId="0" applyFont="1" applyFill="1" applyBorder="1" applyAlignment="1">
      <alignment horizontal="right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center"/>
    </xf>
    <xf numFmtId="0" fontId="21" fillId="0" borderId="29" xfId="0" applyFont="1" applyBorder="1"/>
    <xf numFmtId="0" fontId="21" fillId="0" borderId="11" xfId="0" applyFont="1" applyBorder="1"/>
    <xf numFmtId="1" fontId="21" fillId="0" borderId="37" xfId="0" applyNumberFormat="1" applyFont="1" applyBorder="1"/>
    <xf numFmtId="0" fontId="21" fillId="0" borderId="37" xfId="0" applyFont="1" applyBorder="1"/>
    <xf numFmtId="1" fontId="0" fillId="0" borderId="37" xfId="0" applyNumberFormat="1" applyBorder="1"/>
    <xf numFmtId="1" fontId="0" fillId="5" borderId="37" xfId="0" applyNumberFormat="1" applyFill="1" applyBorder="1"/>
    <xf numFmtId="0" fontId="32" fillId="2" borderId="37" xfId="0" applyFont="1" applyFill="1" applyBorder="1" applyAlignment="1">
      <alignment horizontal="center"/>
    </xf>
    <xf numFmtId="0" fontId="32" fillId="2" borderId="37" xfId="0" applyFont="1" applyFill="1" applyBorder="1" applyAlignment="1">
      <alignment horizontal="left"/>
    </xf>
    <xf numFmtId="0" fontId="32" fillId="0" borderId="37" xfId="0" applyFont="1" applyBorder="1"/>
    <xf numFmtId="0" fontId="32" fillId="0" borderId="37" xfId="0" applyFont="1" applyBorder="1" applyProtection="1">
      <protection locked="0"/>
    </xf>
    <xf numFmtId="164" fontId="21" fillId="5" borderId="37" xfId="1" applyNumberFormat="1" applyFont="1" applyFill="1" applyBorder="1"/>
    <xf numFmtId="0" fontId="21" fillId="4" borderId="37" xfId="0" applyFont="1" applyFill="1" applyBorder="1" applyProtection="1">
      <protection locked="0"/>
    </xf>
    <xf numFmtId="0" fontId="0" fillId="4" borderId="37" xfId="0" applyFill="1" applyBorder="1" applyProtection="1">
      <protection locked="0"/>
    </xf>
    <xf numFmtId="164" fontId="21" fillId="4" borderId="37" xfId="1" applyNumberFormat="1" applyFont="1" applyFill="1" applyBorder="1"/>
    <xf numFmtId="164" fontId="21" fillId="5" borderId="38" xfId="1" applyNumberFormat="1" applyFont="1" applyFill="1" applyBorder="1"/>
    <xf numFmtId="0" fontId="21" fillId="6" borderId="25" xfId="0" applyFont="1" applyFill="1" applyBorder="1" applyProtection="1">
      <protection locked="0"/>
    </xf>
    <xf numFmtId="0" fontId="32" fillId="4" borderId="37" xfId="0" applyFont="1" applyFill="1" applyBorder="1" applyAlignment="1" applyProtection="1">
      <alignment horizontal="center"/>
      <protection locked="0"/>
    </xf>
    <xf numFmtId="0" fontId="32" fillId="4" borderId="37" xfId="0" applyFont="1" applyFill="1" applyBorder="1" applyProtection="1">
      <protection locked="0"/>
    </xf>
    <xf numFmtId="0" fontId="21" fillId="6" borderId="30" xfId="0" applyFont="1" applyFill="1" applyBorder="1" applyProtection="1">
      <protection locked="0"/>
    </xf>
    <xf numFmtId="0" fontId="21" fillId="6" borderId="10" xfId="0" applyFont="1" applyFill="1" applyBorder="1" applyProtection="1">
      <protection locked="0"/>
    </xf>
    <xf numFmtId="164" fontId="21" fillId="6" borderId="31" xfId="0" applyNumberFormat="1" applyFont="1" applyFill="1" applyBorder="1" applyProtection="1">
      <protection locked="0"/>
    </xf>
    <xf numFmtId="0" fontId="21" fillId="6" borderId="37" xfId="0" applyFont="1" applyFill="1" applyBorder="1" applyProtection="1">
      <protection locked="0"/>
    </xf>
    <xf numFmtId="0" fontId="21" fillId="7" borderId="25" xfId="0" applyFont="1" applyFill="1" applyBorder="1" applyProtection="1">
      <protection locked="0"/>
    </xf>
    <xf numFmtId="0" fontId="24" fillId="15" borderId="37" xfId="0" applyFont="1" applyFill="1" applyBorder="1" applyAlignment="1">
      <alignment horizontal="justify"/>
    </xf>
    <xf numFmtId="0" fontId="46" fillId="15" borderId="37" xfId="0" applyFont="1" applyFill="1" applyBorder="1"/>
    <xf numFmtId="0" fontId="46" fillId="15" borderId="37" xfId="0" applyFont="1" applyFill="1" applyBorder="1" applyAlignment="1">
      <alignment horizontal="right"/>
    </xf>
    <xf numFmtId="0" fontId="24" fillId="15" borderId="37" xfId="0" applyFont="1" applyFill="1" applyBorder="1"/>
    <xf numFmtId="0" fontId="40" fillId="2" borderId="22" xfId="0" applyFont="1" applyFill="1" applyBorder="1" applyAlignment="1">
      <alignment horizontal="center"/>
    </xf>
    <xf numFmtId="0" fontId="40" fillId="2" borderId="20" xfId="0" applyFont="1" applyFill="1" applyBorder="1" applyAlignment="1">
      <alignment horizontal="left"/>
    </xf>
    <xf numFmtId="0" fontId="39" fillId="0" borderId="17" xfId="0" applyFont="1" applyBorder="1" applyProtection="1">
      <protection locked="0"/>
    </xf>
    <xf numFmtId="0" fontId="39" fillId="0" borderId="28" xfId="0" applyFont="1" applyBorder="1" applyProtection="1">
      <protection locked="0"/>
    </xf>
    <xf numFmtId="164" fontId="34" fillId="8" borderId="22" xfId="1" applyNumberFormat="1" applyFont="1" applyFill="1" applyBorder="1"/>
    <xf numFmtId="0" fontId="21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164" fontId="21" fillId="4" borderId="0" xfId="1" applyNumberFormat="1" applyFont="1" applyFill="1" applyBorder="1"/>
    <xf numFmtId="0" fontId="21" fillId="4" borderId="47" xfId="0" applyFont="1" applyFill="1" applyBorder="1" applyProtection="1">
      <protection locked="0"/>
    </xf>
    <xf numFmtId="0" fontId="0" fillId="4" borderId="47" xfId="0" applyFill="1" applyBorder="1" applyProtection="1">
      <protection locked="0"/>
    </xf>
    <xf numFmtId="164" fontId="21" fillId="4" borderId="48" xfId="1" applyNumberFormat="1" applyFont="1" applyFill="1" applyBorder="1"/>
    <xf numFmtId="164" fontId="21" fillId="4" borderId="41" xfId="1" applyNumberFormat="1" applyFont="1" applyFill="1" applyBorder="1"/>
    <xf numFmtId="0" fontId="21" fillId="5" borderId="42" xfId="0" applyFont="1" applyFill="1" applyBorder="1" applyProtection="1">
      <protection locked="0"/>
    </xf>
    <xf numFmtId="0" fontId="21" fillId="5" borderId="43" xfId="0" applyFont="1" applyFill="1" applyBorder="1" applyProtection="1">
      <protection locked="0"/>
    </xf>
    <xf numFmtId="0" fontId="0" fillId="5" borderId="43" xfId="0" applyFill="1" applyBorder="1" applyProtection="1">
      <protection locked="0"/>
    </xf>
    <xf numFmtId="164" fontId="21" fillId="5" borderId="44" xfId="1" applyNumberFormat="1" applyFont="1" applyFill="1" applyBorder="1"/>
    <xf numFmtId="0" fontId="32" fillId="4" borderId="37" xfId="0" applyFont="1" applyFill="1" applyBorder="1" applyAlignment="1" applyProtection="1">
      <alignment horizontal="left"/>
      <protection locked="0"/>
    </xf>
    <xf numFmtId="164" fontId="21" fillId="6" borderId="31" xfId="1" applyNumberFormat="1" applyFont="1" applyFill="1" applyBorder="1" applyProtection="1">
      <protection locked="0"/>
    </xf>
    <xf numFmtId="164" fontId="21" fillId="4" borderId="37" xfId="0" applyNumberFormat="1" applyFont="1" applyFill="1" applyBorder="1" applyProtection="1">
      <protection locked="0"/>
    </xf>
    <xf numFmtId="0" fontId="32" fillId="2" borderId="33" xfId="0" applyFont="1" applyFill="1" applyBorder="1" applyAlignment="1">
      <alignment horizontal="center"/>
    </xf>
    <xf numFmtId="0" fontId="32" fillId="2" borderId="33" xfId="0" applyFont="1" applyFill="1" applyBorder="1" applyAlignment="1">
      <alignment horizontal="left"/>
    </xf>
    <xf numFmtId="0" fontId="32" fillId="0" borderId="33" xfId="0" applyFont="1" applyBorder="1"/>
    <xf numFmtId="0" fontId="32" fillId="0" borderId="33" xfId="0" applyFont="1" applyBorder="1" applyProtection="1">
      <protection locked="0"/>
    </xf>
    <xf numFmtId="164" fontId="21" fillId="6" borderId="37" xfId="0" applyNumberFormat="1" applyFont="1" applyFill="1" applyBorder="1" applyProtection="1">
      <protection locked="0"/>
    </xf>
    <xf numFmtId="0" fontId="0" fillId="0" borderId="39" xfId="0" applyBorder="1"/>
    <xf numFmtId="0" fontId="36" fillId="6" borderId="39" xfId="0" applyFont="1" applyFill="1" applyBorder="1" applyAlignment="1">
      <alignment horizontal="left"/>
    </xf>
    <xf numFmtId="164" fontId="32" fillId="0" borderId="39" xfId="1" applyNumberFormat="1" applyFont="1" applyBorder="1" applyProtection="1">
      <protection locked="0"/>
    </xf>
    <xf numFmtId="0" fontId="0" fillId="2" borderId="37" xfId="0" applyFill="1" applyBorder="1" applyAlignment="1">
      <alignment horizontal="center"/>
    </xf>
    <xf numFmtId="164" fontId="32" fillId="0" borderId="37" xfId="1" applyNumberFormat="1" applyFont="1" applyBorder="1" applyProtection="1">
      <protection locked="0"/>
    </xf>
    <xf numFmtId="164" fontId="21" fillId="6" borderId="37" xfId="1" applyNumberFormat="1" applyFont="1" applyFill="1" applyBorder="1" applyProtection="1">
      <protection locked="0"/>
    </xf>
    <xf numFmtId="0" fontId="32" fillId="0" borderId="37" xfId="0" applyFont="1" applyBorder="1" applyAlignment="1">
      <alignment horizontal="center"/>
    </xf>
    <xf numFmtId="164" fontId="21" fillId="6" borderId="48" xfId="1" applyNumberFormat="1" applyFont="1" applyFill="1" applyBorder="1"/>
    <xf numFmtId="164" fontId="21" fillId="5" borderId="48" xfId="1" applyNumberFormat="1" applyFont="1" applyFill="1" applyBorder="1"/>
    <xf numFmtId="164" fontId="21" fillId="18" borderId="48" xfId="1" applyNumberFormat="1" applyFont="1" applyFill="1" applyBorder="1"/>
    <xf numFmtId="164" fontId="21" fillId="4" borderId="49" xfId="1" applyNumberFormat="1" applyFont="1" applyFill="1" applyBorder="1"/>
    <xf numFmtId="164" fontId="21" fillId="7" borderId="48" xfId="1" applyNumberFormat="1" applyFont="1" applyFill="1" applyBorder="1"/>
    <xf numFmtId="0" fontId="21" fillId="5" borderId="39" xfId="0" applyFont="1" applyFill="1" applyBorder="1" applyProtection="1">
      <protection locked="0"/>
    </xf>
    <xf numFmtId="0" fontId="21" fillId="5" borderId="29" xfId="0" applyFont="1" applyFill="1" applyBorder="1" applyProtection="1">
      <protection locked="0"/>
    </xf>
    <xf numFmtId="0" fontId="21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23" xfId="0" applyBorder="1"/>
    <xf numFmtId="0" fontId="36" fillId="6" borderId="23" xfId="0" applyFont="1" applyFill="1" applyBorder="1" applyAlignment="1">
      <alignment horizontal="left"/>
    </xf>
    <xf numFmtId="0" fontId="32" fillId="6" borderId="50" xfId="0" applyFont="1" applyFill="1" applyBorder="1" applyProtection="1">
      <protection locked="0"/>
    </xf>
    <xf numFmtId="0" fontId="32" fillId="6" borderId="51" xfId="0" applyFont="1" applyFill="1" applyBorder="1" applyProtection="1">
      <protection locked="0"/>
    </xf>
    <xf numFmtId="0" fontId="1" fillId="4" borderId="37" xfId="0" applyFont="1" applyFill="1" applyBorder="1" applyAlignment="1">
      <alignment horizontal="center"/>
    </xf>
    <xf numFmtId="0" fontId="1" fillId="4" borderId="37" xfId="0" quotePrefix="1" applyFont="1" applyFill="1" applyBorder="1" applyAlignment="1">
      <alignment horizontal="left"/>
    </xf>
    <xf numFmtId="0" fontId="0" fillId="4" borderId="37" xfId="0" applyFill="1" applyBorder="1"/>
    <xf numFmtId="164" fontId="34" fillId="5" borderId="32" xfId="1" applyNumberFormat="1" applyFont="1" applyFill="1" applyBorder="1"/>
    <xf numFmtId="0" fontId="21" fillId="4" borderId="23" xfId="0" applyFont="1" applyFill="1" applyBorder="1" applyProtection="1">
      <protection locked="0"/>
    </xf>
    <xf numFmtId="0" fontId="21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164" fontId="21" fillId="4" borderId="23" xfId="1" applyNumberFormat="1" applyFont="1" applyFill="1" applyBorder="1"/>
    <xf numFmtId="0" fontId="60" fillId="0" borderId="0" xfId="0" applyFont="1" applyAlignment="1">
      <alignment horizontal="left" vertical="center" indent="5"/>
    </xf>
    <xf numFmtId="0" fontId="61" fillId="0" borderId="0" xfId="0" applyFont="1" applyAlignment="1">
      <alignment horizontal="left" vertical="center" indent="8"/>
    </xf>
    <xf numFmtId="164" fontId="32" fillId="0" borderId="0" xfId="1" applyNumberFormat="1" applyFont="1" applyBorder="1" applyAlignment="1">
      <alignment horizontal="right"/>
    </xf>
    <xf numFmtId="0" fontId="32" fillId="0" borderId="20" xfId="0" applyFont="1" applyBorder="1" applyAlignment="1">
      <alignment horizontal="left"/>
    </xf>
    <xf numFmtId="1" fontId="21" fillId="6" borderId="37" xfId="0" applyNumberFormat="1" applyFont="1" applyFill="1" applyBorder="1" applyProtection="1">
      <protection locked="0"/>
    </xf>
    <xf numFmtId="1" fontId="21" fillId="6" borderId="25" xfId="0" applyNumberFormat="1" applyFont="1" applyFill="1" applyBorder="1" applyProtection="1">
      <protection locked="0"/>
    </xf>
    <xf numFmtId="0" fontId="47" fillId="0" borderId="0" xfId="0" applyFont="1" applyBorder="1"/>
    <xf numFmtId="43" fontId="46" fillId="0" borderId="0" xfId="1" applyFont="1" applyBorder="1"/>
    <xf numFmtId="0" fontId="32" fillId="4" borderId="46" xfId="0" applyFont="1" applyFill="1" applyBorder="1" applyAlignment="1" applyProtection="1">
      <alignment horizontal="center"/>
      <protection locked="0"/>
    </xf>
    <xf numFmtId="0" fontId="32" fillId="4" borderId="47" xfId="0" applyFont="1" applyFill="1" applyBorder="1" applyProtection="1">
      <protection locked="0"/>
    </xf>
    <xf numFmtId="0" fontId="32" fillId="4" borderId="40" xfId="0" applyFont="1" applyFill="1" applyBorder="1" applyAlignment="1" applyProtection="1">
      <alignment horizontal="center"/>
      <protection locked="0"/>
    </xf>
    <xf numFmtId="164" fontId="21" fillId="3" borderId="48" xfId="1" applyNumberFormat="1" applyFont="1" applyFill="1" applyBorder="1"/>
    <xf numFmtId="0" fontId="47" fillId="9" borderId="0" xfId="0" applyFont="1" applyFill="1" applyAlignment="1">
      <alignment horizontal="left"/>
    </xf>
    <xf numFmtId="0" fontId="46" fillId="9" borderId="0" xfId="0" applyFont="1" applyFill="1"/>
    <xf numFmtId="0" fontId="0" fillId="9" borderId="0" xfId="0" applyFill="1"/>
    <xf numFmtId="49" fontId="33" fillId="15" borderId="0" xfId="0" applyNumberFormat="1" applyFont="1" applyFill="1" applyAlignment="1">
      <alignment horizontal="center"/>
    </xf>
    <xf numFmtId="49" fontId="0" fillId="0" borderId="0" xfId="0" applyNumberFormat="1"/>
    <xf numFmtId="0" fontId="33" fillId="15" borderId="0" xfId="0" applyNumberFormat="1" applyFont="1" applyFill="1" applyAlignment="1">
      <alignment horizontal="center"/>
    </xf>
    <xf numFmtId="0" fontId="35" fillId="0" borderId="0" xfId="0" applyFont="1" applyAlignment="1">
      <alignment horizontal="center"/>
    </xf>
    <xf numFmtId="0" fontId="33" fillId="3" borderId="30" xfId="0" applyFont="1" applyFill="1" applyBorder="1" applyAlignment="1" applyProtection="1">
      <alignment horizontal="center"/>
      <protection locked="0"/>
    </xf>
    <xf numFmtId="0" fontId="33" fillId="3" borderId="10" xfId="0" applyFont="1" applyFill="1" applyBorder="1" applyAlignment="1" applyProtection="1">
      <alignment horizontal="center"/>
      <protection locked="0"/>
    </xf>
    <xf numFmtId="0" fontId="33" fillId="3" borderId="31" xfId="0" applyFont="1" applyFill="1" applyBorder="1" applyAlignment="1" applyProtection="1">
      <alignment horizontal="center"/>
      <protection locked="0"/>
    </xf>
    <xf numFmtId="0" fontId="33" fillId="3" borderId="29" xfId="0" applyFont="1" applyFill="1" applyBorder="1" applyAlignment="1">
      <alignment horizontal="center"/>
    </xf>
    <xf numFmtId="0" fontId="33" fillId="3" borderId="11" xfId="0" applyFont="1" applyFill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3" borderId="0" xfId="0" applyFont="1" applyFill="1" applyBorder="1" applyAlignment="1" applyProtection="1">
      <alignment horizontal="center"/>
      <protection locked="0"/>
    </xf>
    <xf numFmtId="0" fontId="33" fillId="15" borderId="0" xfId="0" applyFont="1" applyFill="1" applyAlignment="1">
      <alignment horizontal="center"/>
    </xf>
    <xf numFmtId="0" fontId="24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leen/Documents/Kathleens%20Files/BUDGET/Budget%202020-2021/Voluntary-Sec.-School-Budget-Template-2020-2021-P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 Steps"/>
      <sheetName val="1.Budget Grant Calculation"/>
      <sheetName val="2. Income &amp; Expenditure Budget"/>
      <sheetName val="3. Opening Bank  Position"/>
      <sheetName val="4. Estimated  Bank Cashflow"/>
      <sheetName val="5. Capital Budget"/>
      <sheetName val="6. Monthly Cashflow "/>
    </sheetNames>
    <sheetDataSet>
      <sheetData sheetId="0"/>
      <sheetData sheetId="1">
        <row r="4">
          <cell r="C4" t="str">
            <v>12345Q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77"/>
  <sheetViews>
    <sheetView tabSelected="1" workbookViewId="0">
      <selection activeCell="A16" sqref="A16"/>
    </sheetView>
  </sheetViews>
  <sheetFormatPr defaultColWidth="8.85546875" defaultRowHeight="15" x14ac:dyDescent="0.25"/>
  <cols>
    <col min="1" max="1" width="200.7109375" style="226" customWidth="1"/>
    <col min="2" max="16384" width="8.85546875" style="226"/>
  </cols>
  <sheetData>
    <row r="1" spans="1:1" ht="23.25" x14ac:dyDescent="0.25">
      <c r="A1" s="269" t="s">
        <v>188</v>
      </c>
    </row>
    <row r="2" spans="1:1" x14ac:dyDescent="0.25">
      <c r="A2" s="227" t="s">
        <v>116</v>
      </c>
    </row>
    <row r="3" spans="1:1" x14ac:dyDescent="0.25">
      <c r="A3" s="227" t="s">
        <v>26</v>
      </c>
    </row>
    <row r="4" spans="1:1" x14ac:dyDescent="0.25">
      <c r="A4" s="228" t="s">
        <v>117</v>
      </c>
    </row>
    <row r="5" spans="1:1" x14ac:dyDescent="0.25">
      <c r="A5" s="229" t="s">
        <v>118</v>
      </c>
    </row>
    <row r="6" spans="1:1" x14ac:dyDescent="0.25">
      <c r="A6" s="230"/>
    </row>
    <row r="7" spans="1:1" x14ac:dyDescent="0.25">
      <c r="A7" s="228" t="s">
        <v>200</v>
      </c>
    </row>
    <row r="8" spans="1:1" x14ac:dyDescent="0.25">
      <c r="A8" s="229" t="s">
        <v>185</v>
      </c>
    </row>
    <row r="9" spans="1:1" x14ac:dyDescent="0.25">
      <c r="A9" s="229" t="s">
        <v>210</v>
      </c>
    </row>
    <row r="10" spans="1:1" x14ac:dyDescent="0.25">
      <c r="A10" s="231"/>
    </row>
    <row r="11" spans="1:1" x14ac:dyDescent="0.25">
      <c r="A11" s="228" t="s">
        <v>119</v>
      </c>
    </row>
    <row r="12" spans="1:1" x14ac:dyDescent="0.25">
      <c r="A12" s="232" t="s">
        <v>186</v>
      </c>
    </row>
    <row r="13" spans="1:1" x14ac:dyDescent="0.25">
      <c r="A13" s="232" t="s">
        <v>120</v>
      </c>
    </row>
    <row r="14" spans="1:1" x14ac:dyDescent="0.25">
      <c r="A14" s="231"/>
    </row>
    <row r="15" spans="1:1" x14ac:dyDescent="0.25">
      <c r="A15" s="228" t="s">
        <v>121</v>
      </c>
    </row>
    <row r="16" spans="1:1" x14ac:dyDescent="0.25">
      <c r="A16" s="232" t="s">
        <v>211</v>
      </c>
    </row>
    <row r="17" spans="1:1" x14ac:dyDescent="0.25">
      <c r="A17" s="234" t="s">
        <v>122</v>
      </c>
    </row>
    <row r="18" spans="1:1" x14ac:dyDescent="0.25">
      <c r="A18" s="233"/>
    </row>
    <row r="19" spans="1:1" x14ac:dyDescent="0.25">
      <c r="A19" s="228" t="s">
        <v>410</v>
      </c>
    </row>
    <row r="20" spans="1:1" x14ac:dyDescent="0.25">
      <c r="A20" s="232" t="s">
        <v>211</v>
      </c>
    </row>
    <row r="21" spans="1:1" x14ac:dyDescent="0.25">
      <c r="A21" s="232"/>
    </row>
    <row r="22" spans="1:1" x14ac:dyDescent="0.25">
      <c r="A22" s="429" t="s">
        <v>411</v>
      </c>
    </row>
    <row r="23" spans="1:1" x14ac:dyDescent="0.25">
      <c r="A23" s="430" t="s">
        <v>407</v>
      </c>
    </row>
    <row r="24" spans="1:1" x14ac:dyDescent="0.25">
      <c r="A24" s="429" t="s">
        <v>412</v>
      </c>
    </row>
    <row r="25" spans="1:1" x14ac:dyDescent="0.25">
      <c r="A25" s="430" t="s">
        <v>409</v>
      </c>
    </row>
    <row r="26" spans="1:1" x14ac:dyDescent="0.25">
      <c r="A26" s="429" t="s">
        <v>413</v>
      </c>
    </row>
    <row r="27" spans="1:1" x14ac:dyDescent="0.25">
      <c r="A27" s="430" t="s">
        <v>301</v>
      </c>
    </row>
    <row r="28" spans="1:1" x14ac:dyDescent="0.25">
      <c r="A28" s="429" t="s">
        <v>414</v>
      </c>
    </row>
    <row r="29" spans="1:1" x14ac:dyDescent="0.25">
      <c r="A29" s="430" t="s">
        <v>302</v>
      </c>
    </row>
    <row r="30" spans="1:1" x14ac:dyDescent="0.25">
      <c r="A30" s="228" t="s">
        <v>303</v>
      </c>
    </row>
    <row r="31" spans="1:1" x14ac:dyDescent="0.25">
      <c r="A31" s="232" t="s">
        <v>123</v>
      </c>
    </row>
    <row r="32" spans="1:1" x14ac:dyDescent="0.25">
      <c r="A32" s="228" t="s">
        <v>304</v>
      </c>
    </row>
    <row r="33" spans="1:1" x14ac:dyDescent="0.25">
      <c r="A33" s="261" t="s">
        <v>305</v>
      </c>
    </row>
    <row r="34" spans="1:1" x14ac:dyDescent="0.25">
      <c r="A34" s="267" t="s">
        <v>182</v>
      </c>
    </row>
    <row r="35" spans="1:1" x14ac:dyDescent="0.25">
      <c r="A35" s="268"/>
    </row>
    <row r="36" spans="1:1" x14ac:dyDescent="0.25">
      <c r="A36" s="267" t="s">
        <v>201</v>
      </c>
    </row>
    <row r="37" spans="1:1" x14ac:dyDescent="0.25">
      <c r="A37" s="268"/>
    </row>
    <row r="38" spans="1:1" x14ac:dyDescent="0.25">
      <c r="A38" s="267" t="s">
        <v>202</v>
      </c>
    </row>
    <row r="39" spans="1:1" x14ac:dyDescent="0.25">
      <c r="A39" s="268"/>
    </row>
    <row r="40" spans="1:1" x14ac:dyDescent="0.25">
      <c r="A40" s="267" t="s">
        <v>187</v>
      </c>
    </row>
    <row r="41" spans="1:1" x14ac:dyDescent="0.25">
      <c r="A41" s="229"/>
    </row>
    <row r="42" spans="1:1" x14ac:dyDescent="0.25">
      <c r="A42" s="228" t="s">
        <v>306</v>
      </c>
    </row>
    <row r="43" spans="1:1" x14ac:dyDescent="0.25">
      <c r="A43" s="232" t="s">
        <v>124</v>
      </c>
    </row>
    <row r="44" spans="1:1" x14ac:dyDescent="0.25">
      <c r="A44" s="232" t="s">
        <v>125</v>
      </c>
    </row>
    <row r="45" spans="1:1" ht="15.75" thickBot="1" x14ac:dyDescent="0.3">
      <c r="A45" s="231"/>
    </row>
    <row r="46" spans="1:1" ht="15.75" thickBot="1" x14ac:dyDescent="0.3">
      <c r="A46" s="235" t="s">
        <v>204</v>
      </c>
    </row>
    <row r="47" spans="1:1" x14ac:dyDescent="0.25">
      <c r="A47" s="235" t="s">
        <v>212</v>
      </c>
    </row>
    <row r="48" spans="1:1" x14ac:dyDescent="0.25">
      <c r="A48" s="236" t="s">
        <v>113</v>
      </c>
    </row>
    <row r="49" spans="1:1" ht="15.75" thickBot="1" x14ac:dyDescent="0.3">
      <c r="A49" s="237" t="s">
        <v>114</v>
      </c>
    </row>
    <row r="50" spans="1:1" ht="15.75" thickBot="1" x14ac:dyDescent="0.3">
      <c r="A50" s="224"/>
    </row>
    <row r="51" spans="1:1" ht="15.75" thickBot="1" x14ac:dyDescent="0.3">
      <c r="A51" s="235" t="s">
        <v>205</v>
      </c>
    </row>
    <row r="52" spans="1:1" x14ac:dyDescent="0.25">
      <c r="A52" s="235" t="s">
        <v>212</v>
      </c>
    </row>
    <row r="53" spans="1:1" x14ac:dyDescent="0.25">
      <c r="A53" s="236" t="s">
        <v>203</v>
      </c>
    </row>
    <row r="54" spans="1:1" ht="15.75" thickBot="1" x14ac:dyDescent="0.3">
      <c r="A54" s="237" t="s">
        <v>114</v>
      </c>
    </row>
    <row r="55" spans="1:1" x14ac:dyDescent="0.25">
      <c r="A55" s="224"/>
    </row>
    <row r="56" spans="1:1" x14ac:dyDescent="0.25">
      <c r="A56" s="224"/>
    </row>
    <row r="57" spans="1:1" x14ac:dyDescent="0.25">
      <c r="A57" s="224"/>
    </row>
    <row r="58" spans="1:1" x14ac:dyDescent="0.25">
      <c r="A58" s="224"/>
    </row>
    <row r="59" spans="1:1" x14ac:dyDescent="0.25">
      <c r="A59" s="224"/>
    </row>
    <row r="60" spans="1:1" x14ac:dyDescent="0.25">
      <c r="A60" s="224"/>
    </row>
    <row r="61" spans="1:1" x14ac:dyDescent="0.25">
      <c r="A61" s="224"/>
    </row>
    <row r="62" spans="1:1" x14ac:dyDescent="0.25">
      <c r="A62" s="224"/>
    </row>
    <row r="63" spans="1:1" x14ac:dyDescent="0.25">
      <c r="A63" s="224"/>
    </row>
    <row r="64" spans="1:1" x14ac:dyDescent="0.25">
      <c r="A64" s="224"/>
    </row>
    <row r="65" spans="1:1" x14ac:dyDescent="0.25">
      <c r="A65" s="224"/>
    </row>
    <row r="66" spans="1:1" x14ac:dyDescent="0.25">
      <c r="A66" s="224"/>
    </row>
    <row r="67" spans="1:1" x14ac:dyDescent="0.25">
      <c r="A67" s="224"/>
    </row>
    <row r="68" spans="1:1" x14ac:dyDescent="0.25">
      <c r="A68" s="224"/>
    </row>
    <row r="69" spans="1:1" x14ac:dyDescent="0.25">
      <c r="A69" s="224"/>
    </row>
    <row r="70" spans="1:1" x14ac:dyDescent="0.25">
      <c r="A70" s="224"/>
    </row>
    <row r="71" spans="1:1" x14ac:dyDescent="0.25">
      <c r="A71" s="224"/>
    </row>
    <row r="72" spans="1:1" x14ac:dyDescent="0.25">
      <c r="A72" s="224"/>
    </row>
    <row r="73" spans="1:1" x14ac:dyDescent="0.25">
      <c r="A73" s="224"/>
    </row>
    <row r="74" spans="1:1" x14ac:dyDescent="0.25">
      <c r="A74" s="224"/>
    </row>
    <row r="75" spans="1:1" x14ac:dyDescent="0.25">
      <c r="A75" s="224"/>
    </row>
    <row r="76" spans="1:1" x14ac:dyDescent="0.25">
      <c r="A76" s="224"/>
    </row>
    <row r="77" spans="1:1" x14ac:dyDescent="0.25">
      <c r="A77" s="224"/>
    </row>
  </sheetData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6"/>
  <sheetViews>
    <sheetView workbookViewId="0">
      <selection activeCell="E19" sqref="E19"/>
    </sheetView>
  </sheetViews>
  <sheetFormatPr defaultRowHeight="15" x14ac:dyDescent="0.25"/>
  <cols>
    <col min="1" max="1" width="5.140625" customWidth="1"/>
    <col min="2" max="2" width="68.28515625" customWidth="1"/>
    <col min="3" max="3" width="32.5703125" customWidth="1"/>
    <col min="4" max="4" width="9.85546875" customWidth="1"/>
    <col min="5" max="5" width="11.7109375" customWidth="1"/>
    <col min="6" max="6" width="11.140625" bestFit="1" customWidth="1"/>
    <col min="7" max="7" width="15.7109375" style="8" bestFit="1" customWidth="1"/>
    <col min="10" max="10" width="11.140625" bestFit="1" customWidth="1"/>
  </cols>
  <sheetData>
    <row r="1" spans="1:9" ht="25.5" x14ac:dyDescent="0.5">
      <c r="A1" s="52"/>
      <c r="B1" s="447" t="s">
        <v>40</v>
      </c>
      <c r="C1" s="447"/>
      <c r="D1" s="447"/>
      <c r="E1" s="447"/>
      <c r="F1" s="447"/>
      <c r="G1" s="170"/>
      <c r="H1" s="38"/>
      <c r="I1" s="38"/>
    </row>
    <row r="2" spans="1:9" ht="25.5" x14ac:dyDescent="0.5">
      <c r="A2" s="52"/>
      <c r="B2" s="447" t="s">
        <v>415</v>
      </c>
      <c r="C2" s="447"/>
      <c r="D2" s="447"/>
      <c r="E2" s="447"/>
      <c r="F2" s="447"/>
      <c r="G2" s="172"/>
      <c r="H2" s="37"/>
      <c r="I2" s="37"/>
    </row>
    <row r="3" spans="1:9" ht="25.5" x14ac:dyDescent="0.5">
      <c r="A3" s="52"/>
      <c r="C3" s="119"/>
      <c r="D3" s="178"/>
      <c r="E3" s="178"/>
      <c r="F3" s="178"/>
      <c r="G3" s="172"/>
      <c r="H3" s="49"/>
      <c r="I3" s="49"/>
    </row>
    <row r="4" spans="1:9" ht="22.5" x14ac:dyDescent="0.3">
      <c r="B4" s="262" t="s">
        <v>183</v>
      </c>
      <c r="C4" s="263" t="s">
        <v>292</v>
      </c>
      <c r="D4" s="266"/>
      <c r="E4" s="266"/>
      <c r="F4" s="266"/>
      <c r="G4" s="119"/>
    </row>
    <row r="5" spans="1:9" ht="22.5" x14ac:dyDescent="0.3">
      <c r="B5" s="262" t="s">
        <v>184</v>
      </c>
      <c r="C5" s="263" t="s">
        <v>293</v>
      </c>
      <c r="D5" s="263"/>
      <c r="E5" s="263"/>
      <c r="F5" s="263"/>
      <c r="G5" s="119"/>
    </row>
    <row r="6" spans="1:9" ht="23.25" thickBot="1" x14ac:dyDescent="0.35">
      <c r="B6" s="143"/>
      <c r="C6" s="119"/>
      <c r="D6" s="119"/>
      <c r="E6" s="119"/>
      <c r="F6" s="119"/>
      <c r="G6" s="119"/>
    </row>
    <row r="7" spans="1:9" ht="21" x14ac:dyDescent="0.35">
      <c r="B7" s="176" t="s">
        <v>51</v>
      </c>
      <c r="C7" s="54"/>
      <c r="D7" s="54"/>
      <c r="E7" s="55"/>
    </row>
    <row r="8" spans="1:9" ht="23.25" x14ac:dyDescent="0.35">
      <c r="B8" s="56"/>
      <c r="C8" s="1"/>
      <c r="D8" s="1"/>
      <c r="E8" s="57"/>
    </row>
    <row r="9" spans="1:9" ht="22.5" x14ac:dyDescent="0.3">
      <c r="B9" s="206" t="s">
        <v>213</v>
      </c>
      <c r="C9" s="202"/>
      <c r="D9" s="203"/>
      <c r="E9" s="207">
        <v>100</v>
      </c>
      <c r="F9" s="50"/>
    </row>
    <row r="10" spans="1:9" ht="22.5" x14ac:dyDescent="0.3">
      <c r="B10" s="206" t="s">
        <v>214</v>
      </c>
      <c r="C10" s="202"/>
      <c r="D10" s="203"/>
      <c r="E10" s="207">
        <v>10</v>
      </c>
      <c r="F10" s="50"/>
    </row>
    <row r="11" spans="1:9" ht="48" x14ac:dyDescent="0.3">
      <c r="B11" s="208" t="s">
        <v>100</v>
      </c>
      <c r="C11" s="205" t="s">
        <v>57</v>
      </c>
      <c r="D11" s="203"/>
      <c r="E11" s="221">
        <v>2</v>
      </c>
      <c r="F11" s="50"/>
    </row>
    <row r="12" spans="1:9" ht="56.45" customHeight="1" x14ac:dyDescent="0.3">
      <c r="B12" s="208" t="s">
        <v>100</v>
      </c>
      <c r="C12" s="205" t="s">
        <v>58</v>
      </c>
      <c r="D12" s="203"/>
      <c r="E12" s="221">
        <v>1</v>
      </c>
      <c r="F12" s="50"/>
    </row>
    <row r="13" spans="1:9" ht="23.25" x14ac:dyDescent="0.35">
      <c r="B13" s="206" t="s">
        <v>215</v>
      </c>
      <c r="C13" s="204"/>
      <c r="D13" s="160"/>
      <c r="E13" s="207">
        <v>10</v>
      </c>
    </row>
    <row r="14" spans="1:9" ht="23.25" x14ac:dyDescent="0.35">
      <c r="B14" s="206" t="s">
        <v>216</v>
      </c>
      <c r="C14" s="204"/>
      <c r="D14" s="160"/>
      <c r="E14" s="207">
        <v>10</v>
      </c>
    </row>
    <row r="15" spans="1:9" ht="23.25" x14ac:dyDescent="0.35">
      <c r="B15" s="206" t="s">
        <v>217</v>
      </c>
      <c r="C15" s="204"/>
      <c r="D15" s="160"/>
      <c r="E15" s="207">
        <v>10</v>
      </c>
    </row>
    <row r="16" spans="1:9" ht="22.5" x14ac:dyDescent="0.3">
      <c r="B16" s="206" t="s">
        <v>218</v>
      </c>
      <c r="C16" s="202"/>
      <c r="D16" s="203"/>
      <c r="E16" s="207">
        <v>10</v>
      </c>
      <c r="F16" s="50"/>
    </row>
    <row r="17" spans="2:10" ht="37.5" customHeight="1" x14ac:dyDescent="0.3">
      <c r="B17" s="206" t="s">
        <v>219</v>
      </c>
      <c r="C17" s="205" t="s">
        <v>189</v>
      </c>
      <c r="D17" s="160"/>
      <c r="E17" s="207">
        <v>0</v>
      </c>
    </row>
    <row r="18" spans="2:10" ht="24.75" customHeight="1" x14ac:dyDescent="0.35">
      <c r="B18" s="206" t="s">
        <v>220</v>
      </c>
      <c r="C18" s="204"/>
      <c r="D18" s="160"/>
      <c r="E18" s="207">
        <v>0</v>
      </c>
    </row>
    <row r="19" spans="2:10" ht="23.25" x14ac:dyDescent="0.35">
      <c r="B19" s="206" t="s">
        <v>101</v>
      </c>
      <c r="C19" s="204"/>
      <c r="D19" s="160"/>
      <c r="E19" s="209"/>
    </row>
    <row r="20" spans="2:10" ht="23.25" x14ac:dyDescent="0.35">
      <c r="B20" s="206" t="s">
        <v>102</v>
      </c>
      <c r="C20" s="204"/>
      <c r="D20" s="160"/>
      <c r="E20" s="209"/>
    </row>
    <row r="21" spans="2:10" ht="24" thickBot="1" x14ac:dyDescent="0.4">
      <c r="B21" s="210"/>
      <c r="C21" s="211"/>
      <c r="D21" s="212"/>
      <c r="E21" s="213"/>
    </row>
    <row r="22" spans="2:10" ht="21.75" thickBot="1" x14ac:dyDescent="0.4">
      <c r="B22" s="53"/>
      <c r="C22" s="78"/>
      <c r="D22" s="1"/>
      <c r="E22" s="1"/>
    </row>
    <row r="23" spans="2:10" x14ac:dyDescent="0.25">
      <c r="B23" s="164" t="s">
        <v>59</v>
      </c>
      <c r="C23" s="165"/>
      <c r="D23" s="165"/>
      <c r="E23" s="165"/>
      <c r="F23" s="165"/>
      <c r="G23" s="166"/>
      <c r="H23" s="1"/>
      <c r="I23" s="1"/>
      <c r="J23" s="1"/>
    </row>
    <row r="24" spans="2:10" x14ac:dyDescent="0.25">
      <c r="B24" s="167" t="s">
        <v>82</v>
      </c>
      <c r="C24" s="168"/>
      <c r="D24" s="168"/>
      <c r="E24" s="168"/>
      <c r="F24" s="168"/>
      <c r="G24" s="169"/>
      <c r="H24" s="120"/>
      <c r="I24" s="1"/>
      <c r="J24" s="1"/>
    </row>
    <row r="25" spans="2:10" x14ac:dyDescent="0.25">
      <c r="B25" s="167" t="s">
        <v>83</v>
      </c>
      <c r="C25" s="168"/>
      <c r="D25" s="168"/>
      <c r="E25" s="168"/>
      <c r="F25" s="168"/>
      <c r="G25" s="169"/>
      <c r="H25" s="120"/>
      <c r="I25" s="1"/>
      <c r="J25" s="1"/>
    </row>
    <row r="26" spans="2:10" x14ac:dyDescent="0.25">
      <c r="B26" s="167" t="s">
        <v>78</v>
      </c>
      <c r="C26" s="168"/>
      <c r="D26" s="168"/>
      <c r="E26" s="168"/>
      <c r="F26" s="168"/>
      <c r="G26" s="169"/>
      <c r="H26" s="120"/>
      <c r="I26" s="1"/>
      <c r="J26" s="1"/>
    </row>
    <row r="27" spans="2:10" x14ac:dyDescent="0.25">
      <c r="B27" s="167" t="s">
        <v>79</v>
      </c>
      <c r="C27" s="168"/>
      <c r="D27" s="168"/>
      <c r="E27" s="168"/>
      <c r="F27" s="168"/>
      <c r="G27" s="169"/>
      <c r="H27" s="120"/>
      <c r="I27" s="1"/>
      <c r="J27" s="1"/>
    </row>
    <row r="28" spans="2:10" s="40" customFormat="1" ht="15.75" thickBot="1" x14ac:dyDescent="0.3">
      <c r="B28" s="162"/>
      <c r="C28" s="168"/>
      <c r="D28" s="168"/>
      <c r="E28" s="168"/>
      <c r="F28" s="168"/>
      <c r="G28" s="169"/>
      <c r="H28" s="163"/>
    </row>
    <row r="29" spans="2:10" ht="18.75" thickBot="1" x14ac:dyDescent="0.3">
      <c r="B29" s="58" t="s">
        <v>41</v>
      </c>
      <c r="C29" s="22"/>
      <c r="D29" s="23"/>
      <c r="E29" s="24"/>
      <c r="F29" s="21"/>
      <c r="G29" s="293"/>
    </row>
    <row r="30" spans="2:10" x14ac:dyDescent="0.25">
      <c r="B30" s="48"/>
    </row>
    <row r="31" spans="2:10" x14ac:dyDescent="0.25">
      <c r="B31" s="17" t="s">
        <v>26</v>
      </c>
      <c r="C31" s="18" t="s">
        <v>28</v>
      </c>
      <c r="D31" s="44" t="s">
        <v>225</v>
      </c>
      <c r="E31" s="19"/>
      <c r="F31" s="44" t="s">
        <v>25</v>
      </c>
      <c r="G31" s="45" t="s">
        <v>24</v>
      </c>
    </row>
    <row r="32" spans="2:10" x14ac:dyDescent="0.25">
      <c r="B32" s="6"/>
      <c r="C32" s="2"/>
      <c r="D32" s="5"/>
      <c r="E32" s="3"/>
      <c r="F32" s="42" t="s">
        <v>27</v>
      </c>
      <c r="G32" s="43" t="s">
        <v>27</v>
      </c>
    </row>
    <row r="34" spans="2:7" x14ac:dyDescent="0.25">
      <c r="B34" s="13" t="s">
        <v>85</v>
      </c>
      <c r="C34" s="10"/>
      <c r="D34" s="11" t="s">
        <v>22</v>
      </c>
      <c r="F34" s="7"/>
      <c r="G34" s="33"/>
    </row>
    <row r="35" spans="2:7" x14ac:dyDescent="0.25">
      <c r="B35" s="14" t="s">
        <v>29</v>
      </c>
      <c r="C35" s="10">
        <v>2020</v>
      </c>
      <c r="D35" s="182">
        <v>275.72000000000003</v>
      </c>
      <c r="E35" s="25">
        <f>D35*(E9+E10)*0.3333</f>
        <v>10108.722360000002</v>
      </c>
      <c r="F35" s="121"/>
      <c r="G35" s="26"/>
    </row>
    <row r="36" spans="2:7" x14ac:dyDescent="0.25">
      <c r="B36" s="14" t="s">
        <v>30</v>
      </c>
      <c r="C36" s="10">
        <v>2021</v>
      </c>
      <c r="D36" s="182">
        <v>275.72000000000003</v>
      </c>
      <c r="E36" s="175">
        <f>D36*(E9+E10)*0.6667</f>
        <v>20220.477640000001</v>
      </c>
      <c r="F36" s="121"/>
      <c r="G36" s="26"/>
    </row>
    <row r="37" spans="2:7" x14ac:dyDescent="0.25">
      <c r="C37" s="10"/>
      <c r="D37" s="182"/>
      <c r="E37" s="25"/>
      <c r="F37" s="34">
        <f>E35+E36</f>
        <v>30329.200000000004</v>
      </c>
      <c r="G37" s="26"/>
    </row>
    <row r="38" spans="2:7" x14ac:dyDescent="0.25">
      <c r="B38" s="41" t="s">
        <v>104</v>
      </c>
      <c r="C38" s="10"/>
      <c r="D38" s="9"/>
      <c r="E38" s="25"/>
      <c r="F38" s="34"/>
      <c r="G38" s="26"/>
    </row>
    <row r="39" spans="2:7" x14ac:dyDescent="0.25">
      <c r="B39" s="14" t="s">
        <v>29</v>
      </c>
      <c r="C39" s="10">
        <v>2020</v>
      </c>
      <c r="D39" s="9">
        <v>91</v>
      </c>
      <c r="E39" s="25">
        <f>(E10)*D39*0.3333</f>
        <v>303.303</v>
      </c>
      <c r="F39" s="121"/>
      <c r="G39" s="26"/>
    </row>
    <row r="40" spans="2:7" x14ac:dyDescent="0.25">
      <c r="B40" s="14" t="s">
        <v>30</v>
      </c>
      <c r="C40" s="10">
        <v>2021</v>
      </c>
      <c r="D40" s="9">
        <v>91</v>
      </c>
      <c r="E40" s="175">
        <f>(E10)*D40*0.6667</f>
        <v>606.697</v>
      </c>
      <c r="F40" s="121"/>
      <c r="G40" s="26"/>
    </row>
    <row r="41" spans="2:7" x14ac:dyDescent="0.25">
      <c r="C41" s="10"/>
      <c r="D41" s="9"/>
      <c r="E41" s="25"/>
      <c r="F41" s="34">
        <f>E39+E40</f>
        <v>910</v>
      </c>
      <c r="G41" s="26"/>
    </row>
    <row r="42" spans="2:7" x14ac:dyDescent="0.25">
      <c r="B42" s="171" t="s">
        <v>86</v>
      </c>
      <c r="C42" s="10"/>
      <c r="D42" s="9"/>
      <c r="E42" s="25"/>
      <c r="F42" s="34"/>
      <c r="G42" s="26"/>
    </row>
    <row r="43" spans="2:7" x14ac:dyDescent="0.25">
      <c r="B43" s="14" t="s">
        <v>29</v>
      </c>
      <c r="C43" s="10">
        <v>2020</v>
      </c>
      <c r="D43" s="9">
        <v>6</v>
      </c>
      <c r="E43" s="25">
        <f>D43*(E9+E10)*0.3333+(10000*0.3333)</f>
        <v>3552.9780000000001</v>
      </c>
      <c r="F43" s="121"/>
      <c r="G43" s="26"/>
    </row>
    <row r="44" spans="2:7" x14ac:dyDescent="0.25">
      <c r="B44" s="14" t="s">
        <v>30</v>
      </c>
      <c r="C44" s="10">
        <v>2021</v>
      </c>
      <c r="D44" s="9">
        <v>6</v>
      </c>
      <c r="E44" s="175">
        <f>D44*(E9+E10)*0.6667+(10000*0.6667)</f>
        <v>7107.0219999999999</v>
      </c>
      <c r="F44" s="214">
        <f>E43+E44</f>
        <v>10660</v>
      </c>
      <c r="G44" s="34"/>
    </row>
    <row r="45" spans="2:7" x14ac:dyDescent="0.25">
      <c r="B45" s="216" t="s">
        <v>103</v>
      </c>
      <c r="C45" s="217"/>
      <c r="D45" s="27"/>
      <c r="E45" s="46"/>
      <c r="F45" s="215"/>
      <c r="G45" s="46">
        <f>F37+F44+F41</f>
        <v>41899.200000000004</v>
      </c>
    </row>
    <row r="46" spans="2:7" x14ac:dyDescent="0.25">
      <c r="B46" s="10"/>
      <c r="C46" s="10"/>
      <c r="D46" s="9"/>
      <c r="E46" s="34"/>
      <c r="F46" s="46"/>
      <c r="G46" s="34"/>
    </row>
    <row r="47" spans="2:7" x14ac:dyDescent="0.25">
      <c r="B47" s="13" t="s">
        <v>115</v>
      </c>
      <c r="C47" s="10">
        <v>2020</v>
      </c>
      <c r="D47" s="182">
        <v>120</v>
      </c>
      <c r="E47" s="34"/>
      <c r="F47" s="25">
        <f>D47*(E9+E10)*0.3333</f>
        <v>4399.5599999999995</v>
      </c>
      <c r="G47" s="27"/>
    </row>
    <row r="48" spans="2:7" x14ac:dyDescent="0.25">
      <c r="B48" s="14" t="s">
        <v>30</v>
      </c>
      <c r="C48" s="10">
        <v>2021</v>
      </c>
      <c r="D48" s="182">
        <v>120</v>
      </c>
      <c r="E48" s="34"/>
      <c r="F48" s="175">
        <f>D48*(E9+E10)*0.6667</f>
        <v>8800.4399999999987</v>
      </c>
      <c r="G48" s="174">
        <f>IF((F47+F48)&lt;24000,24000,(F47+F48))</f>
        <v>24000</v>
      </c>
    </row>
    <row r="49" spans="2:10" x14ac:dyDescent="0.25">
      <c r="B49" s="14"/>
      <c r="C49" s="10"/>
      <c r="D49" s="9"/>
      <c r="E49" s="34"/>
      <c r="F49" s="25"/>
      <c r="G49" s="20"/>
    </row>
    <row r="50" spans="2:10" x14ac:dyDescent="0.25">
      <c r="B50" s="13" t="s">
        <v>221</v>
      </c>
      <c r="C50" s="10"/>
      <c r="D50" s="9">
        <v>24</v>
      </c>
      <c r="E50" s="34"/>
      <c r="F50" s="121"/>
      <c r="G50" s="46">
        <f>D50*E9</f>
        <v>2400</v>
      </c>
    </row>
    <row r="51" spans="2:10" x14ac:dyDescent="0.25">
      <c r="B51" s="10"/>
      <c r="C51" s="10"/>
      <c r="D51" s="9"/>
      <c r="E51" s="34"/>
      <c r="F51" s="46"/>
      <c r="G51" s="25"/>
    </row>
    <row r="52" spans="2:10" x14ac:dyDescent="0.25">
      <c r="B52" s="13" t="s">
        <v>222</v>
      </c>
      <c r="C52" s="222">
        <f>E11</f>
        <v>2</v>
      </c>
      <c r="D52" s="9">
        <v>1769</v>
      </c>
      <c r="E52" s="34"/>
      <c r="F52" s="25">
        <f>(D52*C52)</f>
        <v>3538</v>
      </c>
      <c r="G52" s="34"/>
    </row>
    <row r="53" spans="2:10" x14ac:dyDescent="0.25">
      <c r="B53" s="12" t="s">
        <v>50</v>
      </c>
      <c r="C53" s="223">
        <f>E12</f>
        <v>1</v>
      </c>
      <c r="D53" s="9">
        <v>1592</v>
      </c>
      <c r="E53" s="34"/>
      <c r="F53" s="175">
        <f>(D53*C53)</f>
        <v>1592</v>
      </c>
      <c r="G53" s="34">
        <f>F52+F53</f>
        <v>5130</v>
      </c>
    </row>
    <row r="54" spans="2:10" x14ac:dyDescent="0.25">
      <c r="B54" s="12"/>
      <c r="C54" s="63"/>
      <c r="D54" s="9"/>
      <c r="E54" s="34"/>
      <c r="F54" s="25"/>
      <c r="G54" s="34"/>
    </row>
    <row r="55" spans="2:10" x14ac:dyDescent="0.25">
      <c r="B55" s="177" t="s">
        <v>89</v>
      </c>
      <c r="C55" s="63"/>
      <c r="D55" s="182"/>
      <c r="E55" s="34"/>
      <c r="F55" s="25"/>
      <c r="G55" s="34"/>
    </row>
    <row r="56" spans="2:10" x14ac:dyDescent="0.25">
      <c r="B56" s="13" t="s">
        <v>38</v>
      </c>
      <c r="C56" s="10">
        <f>E13</f>
        <v>10</v>
      </c>
      <c r="D56" s="182">
        <v>151</v>
      </c>
      <c r="E56" s="34"/>
      <c r="F56" s="26"/>
      <c r="G56" s="26">
        <f>D56*C56</f>
        <v>1510</v>
      </c>
    </row>
    <row r="57" spans="2:10" x14ac:dyDescent="0.25">
      <c r="B57" s="13" t="s">
        <v>39</v>
      </c>
      <c r="C57" s="10">
        <f>E14</f>
        <v>10</v>
      </c>
      <c r="D57" s="182">
        <v>60</v>
      </c>
      <c r="E57" s="34"/>
      <c r="F57" s="121"/>
      <c r="G57" s="173">
        <f>D57*C57</f>
        <v>600</v>
      </c>
    </row>
    <row r="58" spans="2:10" x14ac:dyDescent="0.25">
      <c r="B58" s="13" t="s">
        <v>36</v>
      </c>
      <c r="C58" s="10">
        <f>E15</f>
        <v>10</v>
      </c>
      <c r="D58" s="182">
        <v>95</v>
      </c>
      <c r="E58" s="34"/>
      <c r="F58" s="26"/>
      <c r="G58" s="26">
        <f>D58*C58</f>
        <v>950</v>
      </c>
    </row>
    <row r="59" spans="2:10" x14ac:dyDescent="0.25">
      <c r="B59" s="13"/>
      <c r="C59" s="10"/>
      <c r="D59" s="182"/>
      <c r="E59" s="34"/>
      <c r="F59" s="26"/>
      <c r="G59" s="26"/>
    </row>
    <row r="60" spans="2:10" x14ac:dyDescent="0.25">
      <c r="B60" s="13" t="s">
        <v>37</v>
      </c>
      <c r="C60" s="10">
        <f>E16</f>
        <v>10</v>
      </c>
      <c r="D60" s="182">
        <v>13</v>
      </c>
      <c r="E60" s="34"/>
      <c r="F60" s="26"/>
      <c r="G60" s="26">
        <f>D60*C60</f>
        <v>130</v>
      </c>
    </row>
    <row r="61" spans="2:10" x14ac:dyDescent="0.25">
      <c r="B61" s="13"/>
      <c r="C61" s="10"/>
      <c r="D61" s="182"/>
      <c r="E61" s="34"/>
      <c r="F61" s="26"/>
      <c r="G61" s="26"/>
    </row>
    <row r="62" spans="2:10" x14ac:dyDescent="0.25">
      <c r="B62" s="13" t="s">
        <v>23</v>
      </c>
      <c r="C62" s="10">
        <f>E18</f>
        <v>0</v>
      </c>
      <c r="D62" s="182">
        <v>216.07</v>
      </c>
      <c r="E62" s="34"/>
      <c r="F62" s="26"/>
      <c r="G62" s="25">
        <f>D62*C62</f>
        <v>0</v>
      </c>
    </row>
    <row r="63" spans="2:10" x14ac:dyDescent="0.25">
      <c r="B63" s="12"/>
      <c r="C63" s="63"/>
      <c r="D63" s="182"/>
      <c r="E63" s="34"/>
      <c r="F63" s="25"/>
      <c r="G63" s="34"/>
    </row>
    <row r="64" spans="2:10" x14ac:dyDescent="0.25">
      <c r="B64" s="13" t="s">
        <v>88</v>
      </c>
      <c r="C64" s="10">
        <f>E17</f>
        <v>0</v>
      </c>
      <c r="D64" s="182">
        <v>205.32</v>
      </c>
      <c r="E64" s="34"/>
      <c r="F64" s="46">
        <f>D64*C64</f>
        <v>0</v>
      </c>
      <c r="G64" s="34"/>
      <c r="J64" s="40"/>
    </row>
    <row r="65" spans="1:7" x14ac:dyDescent="0.25">
      <c r="B65" s="13" t="s">
        <v>3</v>
      </c>
      <c r="C65" s="59"/>
      <c r="D65" s="182"/>
      <c r="E65" s="34"/>
      <c r="F65" s="175">
        <f>E20</f>
        <v>0</v>
      </c>
      <c r="G65" s="34"/>
    </row>
    <row r="66" spans="1:7" x14ac:dyDescent="0.25">
      <c r="B66" s="13" t="s">
        <v>34</v>
      </c>
      <c r="C66" s="10"/>
      <c r="D66" s="10"/>
      <c r="E66" s="121"/>
      <c r="F66" s="161"/>
      <c r="G66" s="174">
        <f>SUM(F64:F65)</f>
        <v>0</v>
      </c>
    </row>
    <row r="67" spans="1:7" x14ac:dyDescent="0.25">
      <c r="B67" s="13"/>
      <c r="C67" s="59"/>
      <c r="D67" s="182"/>
      <c r="E67" s="34"/>
      <c r="F67" s="46"/>
      <c r="G67" s="34"/>
    </row>
    <row r="68" spans="1:7" x14ac:dyDescent="0.25">
      <c r="B68" s="177" t="s">
        <v>87</v>
      </c>
      <c r="C68" s="63"/>
      <c r="D68" s="9"/>
      <c r="E68" s="34"/>
      <c r="F68" s="25"/>
      <c r="G68" s="34">
        <f>E19</f>
        <v>0</v>
      </c>
    </row>
    <row r="69" spans="1:7" ht="15.75" thickBot="1" x14ac:dyDescent="0.3">
      <c r="B69" s="177"/>
      <c r="C69" s="63"/>
      <c r="D69" s="9"/>
      <c r="E69" s="34"/>
      <c r="F69" s="25"/>
      <c r="G69" s="34"/>
    </row>
    <row r="70" spans="1:7" ht="19.5" thickBot="1" x14ac:dyDescent="0.35">
      <c r="B70" s="28" t="s">
        <v>53</v>
      </c>
      <c r="C70" s="29"/>
      <c r="D70" s="29"/>
      <c r="E70" s="30"/>
      <c r="F70" s="31"/>
      <c r="G70" s="32">
        <f>SUM(G35:G69)</f>
        <v>76619.200000000012</v>
      </c>
    </row>
    <row r="72" spans="1:7" x14ac:dyDescent="0.25">
      <c r="A72" s="41" t="s">
        <v>52</v>
      </c>
    </row>
    <row r="73" spans="1:7" ht="21" customHeight="1" x14ac:dyDescent="0.25"/>
    <row r="76" spans="1:7" ht="17.25" customHeight="1" x14ac:dyDescent="0.25"/>
  </sheetData>
  <sheetProtection formatCells="0" formatColumns="0" formatRows="0" insertColumns="0" insertHyperlinks="0" deleteColumns="0" deleteRows="0" selectLockedCells="1" sort="0" autoFilter="0" pivotTables="0"/>
  <mergeCells count="2">
    <mergeCell ref="B1:F1"/>
    <mergeCell ref="B2:F2"/>
  </mergeCells>
  <pageMargins left="0.70866141732283472" right="0.70866141732283472" top="0.55118110236220474" bottom="0.55118110236220474" header="0.31496062992125984" footer="0.31496062992125984"/>
  <pageSetup paperSize="9" scale="7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04"/>
  <sheetViews>
    <sheetView zoomScale="115" zoomScaleNormal="115" workbookViewId="0">
      <selection activeCell="A15" sqref="A15:XFD15"/>
    </sheetView>
  </sheetViews>
  <sheetFormatPr defaultRowHeight="15" x14ac:dyDescent="0.25"/>
  <cols>
    <col min="1" max="1" width="2.85546875" style="40" customWidth="1"/>
    <col min="2" max="2" width="16.5703125" customWidth="1"/>
    <col min="3" max="3" width="31.7109375" customWidth="1"/>
    <col min="4" max="4" width="9.140625" customWidth="1"/>
    <col min="6" max="6" width="23.140625" customWidth="1"/>
    <col min="7" max="7" width="12.28515625" style="35" customWidth="1"/>
    <col min="8" max="8" width="9.28515625" customWidth="1"/>
  </cols>
  <sheetData>
    <row r="1" spans="1:12" ht="15.75" thickBot="1" x14ac:dyDescent="0.3"/>
    <row r="2" spans="1:12" ht="22.5" x14ac:dyDescent="0.45">
      <c r="B2" s="451" t="s">
        <v>35</v>
      </c>
      <c r="C2" s="452"/>
      <c r="D2" s="452"/>
      <c r="E2" s="452"/>
      <c r="F2" s="452"/>
      <c r="G2" s="453"/>
      <c r="H2" s="158"/>
      <c r="I2" s="39"/>
    </row>
    <row r="3" spans="1:12" ht="25.5" thickBot="1" x14ac:dyDescent="0.55000000000000004">
      <c r="A3" s="158"/>
      <c r="B3" s="448" t="str">
        <f>'1. Budget Grant Calculation'!B2:G2</f>
        <v>NON-DEIS School Budget 2020/2021</v>
      </c>
      <c r="C3" s="449"/>
      <c r="D3" s="449"/>
      <c r="E3" s="449"/>
      <c r="F3" s="449"/>
      <c r="G3" s="450"/>
      <c r="H3" s="159"/>
      <c r="I3" s="37"/>
      <c r="J3" s="37"/>
    </row>
    <row r="4" spans="1:12" ht="25.5" thickBot="1" x14ac:dyDescent="0.55000000000000004">
      <c r="A4" s="118"/>
      <c r="B4" s="51"/>
      <c r="C4" s="51"/>
      <c r="D4" s="51"/>
      <c r="E4" s="51"/>
      <c r="F4" s="51"/>
      <c r="G4" s="76"/>
      <c r="H4" s="65"/>
      <c r="I4" s="49"/>
      <c r="J4" s="49"/>
    </row>
    <row r="5" spans="1:12" ht="21" customHeight="1" x14ac:dyDescent="0.3">
      <c r="A5" s="118"/>
      <c r="B5" s="134" t="s">
        <v>80</v>
      </c>
      <c r="C5" s="197" t="str">
        <f>'1. Budget Grant Calculation'!C4</f>
        <v>Community and Comprehensive School</v>
      </c>
      <c r="D5" s="191"/>
      <c r="E5" s="192"/>
      <c r="F5" s="193"/>
      <c r="G5" s="77"/>
      <c r="H5" s="66"/>
    </row>
    <row r="6" spans="1:12" ht="21" customHeight="1" thickBot="1" x14ac:dyDescent="0.35">
      <c r="A6" s="118"/>
      <c r="B6" s="135" t="s">
        <v>81</v>
      </c>
      <c r="C6" s="198" t="str">
        <f>'1. Budget Grant Calculation'!C5</f>
        <v>654321U</v>
      </c>
      <c r="D6" s="194"/>
      <c r="E6" s="195"/>
      <c r="F6" s="196"/>
      <c r="G6" s="77"/>
      <c r="H6" s="66"/>
    </row>
    <row r="7" spans="1:12" ht="18.75" customHeight="1" x14ac:dyDescent="0.3">
      <c r="B7" s="15"/>
      <c r="C7" s="16"/>
      <c r="D7" s="10"/>
      <c r="E7" s="10"/>
      <c r="F7" s="10"/>
    </row>
    <row r="8" spans="1:12" x14ac:dyDescent="0.25">
      <c r="B8" s="146" t="s">
        <v>55</v>
      </c>
      <c r="C8" s="147"/>
      <c r="D8" s="148"/>
      <c r="E8" s="149"/>
      <c r="F8" s="150"/>
      <c r="G8" s="151"/>
      <c r="H8" s="144"/>
      <c r="I8" s="64"/>
      <c r="J8" s="64"/>
      <c r="K8" s="64"/>
      <c r="L8" s="60"/>
    </row>
    <row r="9" spans="1:12" ht="18" customHeight="1" x14ac:dyDescent="0.25">
      <c r="B9" s="152" t="s">
        <v>56</v>
      </c>
      <c r="C9" s="153"/>
      <c r="D9" s="154"/>
      <c r="E9" s="155"/>
      <c r="F9" s="156"/>
      <c r="G9" s="157"/>
      <c r="H9" s="145"/>
      <c r="I9" s="40"/>
      <c r="J9" s="40"/>
      <c r="K9" s="40"/>
    </row>
    <row r="10" spans="1:12" ht="18" customHeight="1" thickBot="1" x14ac:dyDescent="0.3">
      <c r="B10" s="67"/>
      <c r="C10" s="68"/>
      <c r="D10" s="67"/>
      <c r="E10" s="4"/>
      <c r="H10" s="40"/>
      <c r="I10" s="40"/>
      <c r="J10" s="40"/>
      <c r="K10" s="40"/>
    </row>
    <row r="11" spans="1:12" ht="19.5" thickBot="1" x14ac:dyDescent="0.35">
      <c r="B11" s="125"/>
      <c r="C11" s="129" t="s">
        <v>0</v>
      </c>
      <c r="D11" s="54"/>
      <c r="E11" s="54"/>
      <c r="F11" s="54"/>
      <c r="G11" s="126"/>
    </row>
    <row r="12" spans="1:12" ht="15.75" thickBot="1" x14ac:dyDescent="0.3">
      <c r="B12" s="127"/>
      <c r="C12" s="47"/>
      <c r="D12" s="47"/>
      <c r="E12" s="47"/>
      <c r="F12" s="47"/>
      <c r="G12" s="128"/>
    </row>
    <row r="13" spans="1:12" ht="15.75" thickBot="1" x14ac:dyDescent="0.3">
      <c r="B13" s="101" t="s">
        <v>1</v>
      </c>
      <c r="C13" s="100"/>
      <c r="D13" s="97"/>
      <c r="E13" s="97"/>
      <c r="F13" s="98"/>
      <c r="G13" s="99"/>
    </row>
    <row r="14" spans="1:12" x14ac:dyDescent="0.25">
      <c r="B14" s="96">
        <v>3010</v>
      </c>
      <c r="C14" s="79" t="s">
        <v>294</v>
      </c>
      <c r="D14" s="69"/>
      <c r="E14" s="69"/>
      <c r="F14" s="102"/>
      <c r="G14" s="136">
        <f>'1. Budget Grant Calculation'!G45</f>
        <v>41899.200000000004</v>
      </c>
    </row>
    <row r="15" spans="1:12" x14ac:dyDescent="0.25">
      <c r="B15" s="96">
        <v>3030</v>
      </c>
      <c r="C15" s="79" t="s">
        <v>295</v>
      </c>
      <c r="D15" s="69"/>
      <c r="E15" s="69"/>
      <c r="F15" s="102"/>
      <c r="G15" s="297">
        <f>'3.Census-DES Sanctioned staff'!O26</f>
        <v>0</v>
      </c>
    </row>
    <row r="16" spans="1:12" x14ac:dyDescent="0.25">
      <c r="B16" s="87">
        <v>3050</v>
      </c>
      <c r="C16" s="80" t="s">
        <v>90</v>
      </c>
      <c r="D16" s="70"/>
      <c r="E16" s="70"/>
      <c r="F16" s="103"/>
      <c r="G16" s="137">
        <f>'1. Budget Grant Calculation'!G48</f>
        <v>24000</v>
      </c>
    </row>
    <row r="17" spans="2:10" x14ac:dyDescent="0.25">
      <c r="B17" s="88">
        <v>3150</v>
      </c>
      <c r="C17" s="81" t="s">
        <v>318</v>
      </c>
      <c r="D17" s="70"/>
      <c r="E17" s="70"/>
      <c r="F17" s="103"/>
      <c r="G17" s="137">
        <f>'1. Budget Grant Calculation'!G50</f>
        <v>2400</v>
      </c>
    </row>
    <row r="18" spans="2:10" x14ac:dyDescent="0.25">
      <c r="B18" s="88">
        <v>3170</v>
      </c>
      <c r="C18" s="81" t="s">
        <v>42</v>
      </c>
      <c r="D18" s="70"/>
      <c r="E18" s="70"/>
      <c r="F18" s="103"/>
      <c r="G18" s="138">
        <f>'1. Budget Grant Calculation'!G60</f>
        <v>130</v>
      </c>
    </row>
    <row r="19" spans="2:10" x14ac:dyDescent="0.25">
      <c r="B19" s="88">
        <v>3190</v>
      </c>
      <c r="C19" s="81" t="s">
        <v>91</v>
      </c>
      <c r="D19" s="70"/>
      <c r="E19" s="70"/>
      <c r="F19" s="103"/>
      <c r="G19" s="138">
        <f>'1. Budget Grant Calculation'!G57</f>
        <v>600</v>
      </c>
    </row>
    <row r="20" spans="2:10" x14ac:dyDescent="0.25">
      <c r="B20" s="88">
        <v>3200</v>
      </c>
      <c r="C20" s="81" t="s">
        <v>319</v>
      </c>
      <c r="D20" s="70"/>
      <c r="E20" s="70"/>
      <c r="F20" s="103"/>
      <c r="G20" s="138">
        <f>'1. Budget Grant Calculation'!G58</f>
        <v>950</v>
      </c>
    </row>
    <row r="21" spans="2:10" x14ac:dyDescent="0.25">
      <c r="B21" s="88">
        <v>3210</v>
      </c>
      <c r="C21" s="81" t="s">
        <v>320</v>
      </c>
      <c r="D21" s="70"/>
      <c r="E21" s="70"/>
      <c r="F21" s="103"/>
      <c r="G21" s="138">
        <f>'1. Budget Grant Calculation'!G56</f>
        <v>1510</v>
      </c>
      <c r="J21" s="36"/>
    </row>
    <row r="22" spans="2:10" x14ac:dyDescent="0.25">
      <c r="B22" s="88">
        <v>3220</v>
      </c>
      <c r="C22" s="81" t="s">
        <v>2</v>
      </c>
      <c r="D22" s="70"/>
      <c r="E22" s="70"/>
      <c r="F22" s="103"/>
      <c r="G22" s="137">
        <f>'1. Budget Grant Calculation'!G62</f>
        <v>0</v>
      </c>
    </row>
    <row r="23" spans="2:10" x14ac:dyDescent="0.25">
      <c r="B23" s="88">
        <v>3230</v>
      </c>
      <c r="C23" s="81" t="s">
        <v>307</v>
      </c>
      <c r="D23" s="70"/>
      <c r="E23" s="70"/>
      <c r="F23" s="103"/>
      <c r="G23" s="185"/>
    </row>
    <row r="24" spans="2:10" x14ac:dyDescent="0.25">
      <c r="B24" s="88">
        <v>3240</v>
      </c>
      <c r="C24" s="81" t="s">
        <v>321</v>
      </c>
      <c r="D24" s="70"/>
      <c r="E24" s="70"/>
      <c r="F24" s="103"/>
      <c r="G24" s="137">
        <f>'1. Budget Grant Calculation'!G53</f>
        <v>5130</v>
      </c>
    </row>
    <row r="25" spans="2:10" s="40" customFormat="1" x14ac:dyDescent="0.25">
      <c r="B25" s="88">
        <v>3245</v>
      </c>
      <c r="C25" s="81" t="s">
        <v>275</v>
      </c>
      <c r="D25" s="70"/>
      <c r="E25" s="70"/>
      <c r="F25" s="103"/>
      <c r="G25" s="137"/>
    </row>
    <row r="26" spans="2:10" x14ac:dyDescent="0.25">
      <c r="B26" s="89">
        <v>3255</v>
      </c>
      <c r="C26" s="82" t="s">
        <v>105</v>
      </c>
      <c r="D26" s="70"/>
      <c r="E26" s="70"/>
      <c r="F26" s="103"/>
      <c r="G26" s="186"/>
    </row>
    <row r="27" spans="2:10" x14ac:dyDescent="0.25">
      <c r="B27" s="183">
        <v>3270</v>
      </c>
      <c r="C27" s="184" t="s">
        <v>92</v>
      </c>
      <c r="D27" s="179"/>
      <c r="E27" s="179"/>
      <c r="F27" s="180"/>
      <c r="G27" s="137">
        <f>'1. Budget Grant Calculation'!G68</f>
        <v>0</v>
      </c>
    </row>
    <row r="28" spans="2:10" s="40" customFormat="1" x14ac:dyDescent="0.25">
      <c r="B28" s="377">
        <v>3275</v>
      </c>
      <c r="C28" s="378" t="s">
        <v>296</v>
      </c>
      <c r="D28" s="379"/>
      <c r="E28" s="379"/>
      <c r="F28" s="380"/>
      <c r="G28" s="381"/>
    </row>
    <row r="29" spans="2:10" x14ac:dyDescent="0.25">
      <c r="B29" s="90">
        <v>3290</v>
      </c>
      <c r="C29" s="84" t="s">
        <v>3</v>
      </c>
      <c r="D29" s="73"/>
      <c r="E29" s="74"/>
      <c r="F29" s="104"/>
      <c r="G29" s="139">
        <f>'1. Budget Grant Calculation'!G66</f>
        <v>0</v>
      </c>
    </row>
    <row r="30" spans="2:10" ht="15.75" thickBot="1" x14ac:dyDescent="0.3">
      <c r="B30" s="218">
        <v>3294</v>
      </c>
      <c r="C30" s="219" t="s">
        <v>107</v>
      </c>
      <c r="D30" s="187"/>
      <c r="E30" s="188"/>
      <c r="F30" s="188"/>
      <c r="G30" s="220"/>
    </row>
    <row r="31" spans="2:10" ht="15.75" thickBot="1" x14ac:dyDescent="0.3">
      <c r="B31" s="101" t="s">
        <v>54</v>
      </c>
      <c r="C31" s="100"/>
      <c r="D31" s="97"/>
      <c r="E31" s="97"/>
      <c r="F31" s="98"/>
      <c r="G31" s="117">
        <f>SUM(G14:G30)</f>
        <v>76619.200000000012</v>
      </c>
    </row>
    <row r="32" spans="2:10" s="40" customFormat="1" ht="15.75" thickBot="1" x14ac:dyDescent="0.3">
      <c r="B32" s="382"/>
      <c r="C32" s="382"/>
      <c r="D32" s="382"/>
      <c r="E32" s="382"/>
      <c r="F32" s="383"/>
      <c r="G32" s="384"/>
    </row>
    <row r="33" spans="2:7" s="40" customFormat="1" ht="15.75" thickBot="1" x14ac:dyDescent="0.3">
      <c r="B33" s="101" t="s">
        <v>322</v>
      </c>
      <c r="C33" s="100"/>
      <c r="D33" s="97"/>
      <c r="E33" s="97"/>
      <c r="F33" s="98"/>
      <c r="G33" s="99"/>
    </row>
    <row r="34" spans="2:7" x14ac:dyDescent="0.25">
      <c r="B34" s="437">
        <v>3295</v>
      </c>
      <c r="C34" s="438" t="s">
        <v>276</v>
      </c>
      <c r="D34" s="385"/>
      <c r="E34" s="385"/>
      <c r="F34" s="386"/>
      <c r="G34" s="387">
        <v>0</v>
      </c>
    </row>
    <row r="35" spans="2:7" ht="15.75" thickBot="1" x14ac:dyDescent="0.3">
      <c r="B35" s="439">
        <v>3296</v>
      </c>
      <c r="C35" s="367" t="s">
        <v>277</v>
      </c>
      <c r="D35" s="361"/>
      <c r="E35" s="361"/>
      <c r="F35" s="362"/>
      <c r="G35" s="388">
        <v>0</v>
      </c>
    </row>
    <row r="36" spans="2:7" x14ac:dyDescent="0.25">
      <c r="B36" s="439">
        <v>3297</v>
      </c>
      <c r="C36" s="367" t="s">
        <v>278</v>
      </c>
      <c r="D36" s="361"/>
      <c r="E36" s="361"/>
      <c r="F36" s="362"/>
      <c r="G36" s="387">
        <v>0</v>
      </c>
    </row>
    <row r="37" spans="2:7" ht="15.75" thickBot="1" x14ac:dyDescent="0.3">
      <c r="B37" s="439">
        <v>3298</v>
      </c>
      <c r="C37" s="367" t="s">
        <v>279</v>
      </c>
      <c r="D37" s="361"/>
      <c r="E37" s="361"/>
      <c r="F37" s="362"/>
      <c r="G37" s="388">
        <v>0</v>
      </c>
    </row>
    <row r="38" spans="2:7" x14ac:dyDescent="0.25">
      <c r="B38" s="439">
        <v>3299</v>
      </c>
      <c r="C38" s="367" t="s">
        <v>280</v>
      </c>
      <c r="D38" s="361"/>
      <c r="E38" s="361"/>
      <c r="F38" s="362"/>
      <c r="G38" s="387">
        <v>0</v>
      </c>
    </row>
    <row r="39" spans="2:7" ht="15.75" thickBot="1" x14ac:dyDescent="0.3">
      <c r="B39" s="389" t="s">
        <v>281</v>
      </c>
      <c r="C39" s="390"/>
      <c r="D39" s="390"/>
      <c r="E39" s="390"/>
      <c r="F39" s="391"/>
      <c r="G39" s="392">
        <f>SUM(G34:G38)</f>
        <v>0</v>
      </c>
    </row>
    <row r="40" spans="2:7" ht="15.75" thickBot="1" x14ac:dyDescent="0.3">
      <c r="B40" s="91"/>
      <c r="C40" s="61" t="s">
        <v>43</v>
      </c>
      <c r="E40" s="10"/>
      <c r="F40" s="10"/>
      <c r="G40" s="109"/>
    </row>
    <row r="41" spans="2:7" ht="15.75" thickBot="1" x14ac:dyDescent="0.3">
      <c r="B41" s="101" t="s">
        <v>60</v>
      </c>
      <c r="C41" s="100"/>
      <c r="D41" s="97"/>
      <c r="E41" s="97"/>
      <c r="F41" s="98"/>
      <c r="G41" s="117"/>
    </row>
    <row r="42" spans="2:7" x14ac:dyDescent="0.25">
      <c r="B42" s="93">
        <v>3310</v>
      </c>
      <c r="C42" s="85" t="s">
        <v>84</v>
      </c>
      <c r="D42" s="75"/>
      <c r="E42" s="69"/>
      <c r="F42" s="102"/>
      <c r="G42" s="110">
        <v>0</v>
      </c>
    </row>
    <row r="43" spans="2:7" x14ac:dyDescent="0.25">
      <c r="B43" s="88">
        <v>3330</v>
      </c>
      <c r="C43" s="81" t="s">
        <v>106</v>
      </c>
      <c r="D43" s="72"/>
      <c r="E43" s="70"/>
      <c r="F43" s="103"/>
      <c r="G43" s="110">
        <v>0</v>
      </c>
    </row>
    <row r="44" spans="2:7" x14ac:dyDescent="0.25">
      <c r="B44" s="89">
        <v>3335</v>
      </c>
      <c r="C44" s="82" t="s">
        <v>323</v>
      </c>
      <c r="D44" s="72"/>
      <c r="E44" s="70"/>
      <c r="F44" s="103"/>
      <c r="G44" s="110">
        <v>0</v>
      </c>
    </row>
    <row r="45" spans="2:7" x14ac:dyDescent="0.25">
      <c r="B45" s="89">
        <v>3350</v>
      </c>
      <c r="C45" s="83" t="s">
        <v>93</v>
      </c>
      <c r="D45" s="72"/>
      <c r="E45" s="70"/>
      <c r="F45" s="103"/>
      <c r="G45" s="110">
        <v>0</v>
      </c>
    </row>
    <row r="46" spans="2:7" x14ac:dyDescent="0.25">
      <c r="B46" s="89">
        <v>3360</v>
      </c>
      <c r="C46" s="83" t="s">
        <v>94</v>
      </c>
      <c r="D46" s="72"/>
      <c r="E46" s="70"/>
      <c r="F46" s="103"/>
      <c r="G46" s="110">
        <v>0</v>
      </c>
    </row>
    <row r="47" spans="2:7" x14ac:dyDescent="0.25">
      <c r="B47" s="89">
        <v>3370</v>
      </c>
      <c r="C47" s="83" t="s">
        <v>308</v>
      </c>
      <c r="D47" s="72"/>
      <c r="E47" s="70"/>
      <c r="F47" s="103"/>
      <c r="G47" s="110">
        <v>0</v>
      </c>
    </row>
    <row r="48" spans="2:7" x14ac:dyDescent="0.25">
      <c r="B48" s="89">
        <v>3375</v>
      </c>
      <c r="C48" s="82" t="s">
        <v>44</v>
      </c>
      <c r="D48" s="72"/>
      <c r="E48" s="70"/>
      <c r="F48" s="103"/>
      <c r="G48" s="110">
        <v>0</v>
      </c>
    </row>
    <row r="49" spans="2:8" x14ac:dyDescent="0.25">
      <c r="B49" s="89">
        <v>3390</v>
      </c>
      <c r="C49" s="83" t="s">
        <v>45</v>
      </c>
      <c r="D49" s="72"/>
      <c r="E49" s="70"/>
      <c r="F49" s="103"/>
      <c r="G49" s="110">
        <v>0</v>
      </c>
    </row>
    <row r="50" spans="2:8" x14ac:dyDescent="0.25">
      <c r="B50" s="88">
        <v>3410</v>
      </c>
      <c r="C50" s="81" t="s">
        <v>75</v>
      </c>
      <c r="D50" s="72"/>
      <c r="E50" s="70"/>
      <c r="F50" s="103"/>
      <c r="G50" s="110">
        <v>0</v>
      </c>
    </row>
    <row r="51" spans="2:8" x14ac:dyDescent="0.25">
      <c r="B51" s="88">
        <v>3420</v>
      </c>
      <c r="C51" s="81" t="s">
        <v>4</v>
      </c>
      <c r="D51" s="72"/>
      <c r="E51" s="70"/>
      <c r="F51" s="103"/>
      <c r="G51" s="110">
        <v>0</v>
      </c>
    </row>
    <row r="52" spans="2:8" x14ac:dyDescent="0.25">
      <c r="B52" s="88">
        <v>3430</v>
      </c>
      <c r="C52" s="81" t="s">
        <v>5</v>
      </c>
      <c r="D52" s="72"/>
      <c r="E52" s="70"/>
      <c r="F52" s="103"/>
      <c r="G52" s="110">
        <v>0</v>
      </c>
    </row>
    <row r="53" spans="2:8" x14ac:dyDescent="0.25">
      <c r="B53" s="88">
        <v>3440</v>
      </c>
      <c r="C53" s="81" t="s">
        <v>324</v>
      </c>
      <c r="D53" s="72"/>
      <c r="E53" s="70"/>
      <c r="F53" s="103"/>
      <c r="G53" s="110">
        <v>0</v>
      </c>
      <c r="H53" s="1"/>
    </row>
    <row r="54" spans="2:8" x14ac:dyDescent="0.25">
      <c r="B54" s="88">
        <v>3450</v>
      </c>
      <c r="C54" s="81" t="s">
        <v>309</v>
      </c>
      <c r="D54" s="72"/>
      <c r="E54" s="70"/>
      <c r="F54" s="103"/>
      <c r="G54" s="110">
        <v>0</v>
      </c>
    </row>
    <row r="55" spans="2:8" x14ac:dyDescent="0.25">
      <c r="B55" s="88">
        <v>3490</v>
      </c>
      <c r="C55" s="81" t="s">
        <v>310</v>
      </c>
      <c r="D55" s="72"/>
      <c r="E55" s="70"/>
      <c r="F55" s="103"/>
      <c r="G55" s="110">
        <v>0</v>
      </c>
    </row>
    <row r="56" spans="2:8" x14ac:dyDescent="0.25">
      <c r="B56" s="89">
        <v>3495</v>
      </c>
      <c r="C56" s="82" t="s">
        <v>46</v>
      </c>
      <c r="D56" s="72"/>
      <c r="E56" s="72"/>
      <c r="F56" s="105"/>
      <c r="G56" s="110">
        <v>0</v>
      </c>
    </row>
    <row r="57" spans="2:8" x14ac:dyDescent="0.25">
      <c r="B57" s="89">
        <v>3500</v>
      </c>
      <c r="C57" s="83" t="s">
        <v>325</v>
      </c>
      <c r="D57" s="72"/>
      <c r="E57" s="72"/>
      <c r="F57" s="105"/>
      <c r="G57" s="110">
        <v>0</v>
      </c>
    </row>
    <row r="58" spans="2:8" x14ac:dyDescent="0.25">
      <c r="B58" s="89">
        <v>3510</v>
      </c>
      <c r="C58" s="83" t="s">
        <v>6</v>
      </c>
      <c r="D58" s="72"/>
      <c r="E58" s="70"/>
      <c r="F58" s="103"/>
      <c r="G58" s="110">
        <v>0</v>
      </c>
    </row>
    <row r="59" spans="2:8" x14ac:dyDescent="0.25">
      <c r="B59" s="89">
        <v>3520</v>
      </c>
      <c r="C59" s="83" t="s">
        <v>326</v>
      </c>
      <c r="D59" s="72"/>
      <c r="E59" s="70"/>
      <c r="F59" s="103"/>
      <c r="G59" s="110">
        <v>0</v>
      </c>
    </row>
    <row r="60" spans="2:8" x14ac:dyDescent="0.25">
      <c r="B60" s="89">
        <v>3530</v>
      </c>
      <c r="C60" s="83" t="s">
        <v>327</v>
      </c>
      <c r="D60" s="72"/>
      <c r="E60" s="70"/>
      <c r="F60" s="103"/>
      <c r="G60" s="110">
        <v>0</v>
      </c>
    </row>
    <row r="61" spans="2:8" x14ac:dyDescent="0.25">
      <c r="B61" s="89">
        <v>3535</v>
      </c>
      <c r="C61" s="82" t="s">
        <v>328</v>
      </c>
      <c r="D61" s="72"/>
      <c r="E61" s="70"/>
      <c r="F61" s="103"/>
      <c r="G61" s="110">
        <v>0</v>
      </c>
    </row>
    <row r="62" spans="2:8" x14ac:dyDescent="0.25">
      <c r="B62" s="88">
        <v>3550</v>
      </c>
      <c r="C62" s="81" t="s">
        <v>47</v>
      </c>
      <c r="D62" s="72"/>
      <c r="E62" s="70"/>
      <c r="F62" s="103"/>
      <c r="G62" s="110">
        <v>0</v>
      </c>
    </row>
    <row r="63" spans="2:8" x14ac:dyDescent="0.25">
      <c r="B63" s="90">
        <v>3570</v>
      </c>
      <c r="C63" s="84" t="s">
        <v>95</v>
      </c>
      <c r="D63" s="73"/>
      <c r="E63" s="74"/>
      <c r="F63" s="104"/>
      <c r="G63" s="110">
        <v>0</v>
      </c>
    </row>
    <row r="64" spans="2:8" x14ac:dyDescent="0.25">
      <c r="B64" s="356">
        <v>3574</v>
      </c>
      <c r="C64" s="357" t="s">
        <v>282</v>
      </c>
      <c r="D64" s="358"/>
      <c r="E64" s="359"/>
      <c r="F64" s="359"/>
      <c r="G64" s="110">
        <v>0</v>
      </c>
    </row>
    <row r="65" spans="2:7" ht="15.75" thickBot="1" x14ac:dyDescent="0.3">
      <c r="B65" s="356">
        <v>3575</v>
      </c>
      <c r="C65" s="357" t="s">
        <v>283</v>
      </c>
      <c r="D65" s="358"/>
      <c r="E65" s="359"/>
      <c r="F65" s="359"/>
      <c r="G65" s="110">
        <v>0</v>
      </c>
    </row>
    <row r="66" spans="2:7" ht="15.75" thickBot="1" x14ac:dyDescent="0.3">
      <c r="B66" s="101" t="s">
        <v>61</v>
      </c>
      <c r="C66" s="100"/>
      <c r="D66" s="97"/>
      <c r="E66" s="97"/>
      <c r="F66" s="98"/>
      <c r="G66" s="117">
        <f>SUM(G42:G65)</f>
        <v>0</v>
      </c>
    </row>
    <row r="67" spans="2:7" ht="15.75" thickBot="1" x14ac:dyDescent="0.3">
      <c r="B67" s="91"/>
      <c r="C67" s="61" t="s">
        <v>43</v>
      </c>
      <c r="E67" s="10"/>
      <c r="F67" s="10"/>
      <c r="G67" s="111"/>
    </row>
    <row r="68" spans="2:7" ht="15.75" thickBot="1" x14ac:dyDescent="0.3">
      <c r="B68" s="101" t="s">
        <v>7</v>
      </c>
      <c r="C68" s="100"/>
      <c r="D68" s="97"/>
      <c r="E68" s="97"/>
      <c r="F68" s="98"/>
      <c r="G68" s="117"/>
    </row>
    <row r="69" spans="2:7" x14ac:dyDescent="0.25">
      <c r="B69" s="88">
        <v>3650</v>
      </c>
      <c r="C69" s="81" t="s">
        <v>8</v>
      </c>
      <c r="D69" s="72"/>
      <c r="E69" s="70"/>
      <c r="F69" s="103"/>
      <c r="G69" s="112">
        <v>0</v>
      </c>
    </row>
    <row r="70" spans="2:7" x14ac:dyDescent="0.25">
      <c r="B70" s="88">
        <v>3700</v>
      </c>
      <c r="C70" s="81" t="s">
        <v>311</v>
      </c>
      <c r="D70" s="72"/>
      <c r="E70" s="70"/>
      <c r="F70" s="103"/>
      <c r="G70" s="113">
        <v>0</v>
      </c>
    </row>
    <row r="71" spans="2:7" x14ac:dyDescent="0.25">
      <c r="B71" s="88">
        <v>3770</v>
      </c>
      <c r="C71" s="81" t="s">
        <v>329</v>
      </c>
      <c r="D71" s="72"/>
      <c r="E71" s="70"/>
      <c r="F71" s="103"/>
      <c r="G71" s="225">
        <v>0</v>
      </c>
    </row>
    <row r="72" spans="2:7" x14ac:dyDescent="0.25">
      <c r="B72" s="88">
        <v>3800</v>
      </c>
      <c r="C72" s="81" t="s">
        <v>9</v>
      </c>
      <c r="D72" s="72"/>
      <c r="E72" s="70"/>
      <c r="F72" s="103"/>
      <c r="G72" s="186">
        <v>0</v>
      </c>
    </row>
    <row r="73" spans="2:7" x14ac:dyDescent="0.25">
      <c r="B73" s="90">
        <v>3850</v>
      </c>
      <c r="C73" s="84" t="s">
        <v>7</v>
      </c>
      <c r="D73" s="73"/>
      <c r="E73" s="74"/>
      <c r="F73" s="104"/>
      <c r="G73" s="225">
        <v>0</v>
      </c>
    </row>
    <row r="74" spans="2:7" x14ac:dyDescent="0.25">
      <c r="B74" s="356">
        <v>3851</v>
      </c>
      <c r="C74" s="357" t="s">
        <v>284</v>
      </c>
      <c r="D74" s="358"/>
      <c r="E74" s="359"/>
      <c r="F74" s="359"/>
      <c r="G74" s="186">
        <v>0</v>
      </c>
    </row>
    <row r="75" spans="2:7" x14ac:dyDescent="0.25">
      <c r="B75" s="356">
        <v>3852</v>
      </c>
      <c r="C75" s="357" t="s">
        <v>285</v>
      </c>
      <c r="D75" s="358"/>
      <c r="E75" s="359"/>
      <c r="F75" s="359"/>
      <c r="G75" s="225">
        <v>0</v>
      </c>
    </row>
    <row r="76" spans="2:7" ht="15.75" thickBot="1" x14ac:dyDescent="0.3">
      <c r="B76" s="356">
        <v>3853</v>
      </c>
      <c r="C76" s="357" t="s">
        <v>286</v>
      </c>
      <c r="D76" s="358"/>
      <c r="E76" s="359"/>
      <c r="F76" s="359"/>
      <c r="G76" s="186">
        <v>0</v>
      </c>
    </row>
    <row r="77" spans="2:7" ht="15.75" thickBot="1" x14ac:dyDescent="0.3">
      <c r="B77" s="101" t="s">
        <v>62</v>
      </c>
      <c r="C77" s="100"/>
      <c r="D77" s="97"/>
      <c r="E77" s="97"/>
      <c r="F77" s="98"/>
      <c r="G77" s="117">
        <f>SUM(G69:G76)</f>
        <v>0</v>
      </c>
    </row>
    <row r="78" spans="2:7" ht="15.75" thickBot="1" x14ac:dyDescent="0.3">
      <c r="B78" s="91"/>
      <c r="C78" s="61" t="s">
        <v>43</v>
      </c>
      <c r="E78" s="10"/>
      <c r="F78" s="10"/>
      <c r="G78" s="109"/>
    </row>
    <row r="79" spans="2:7" ht="15.75" thickBot="1" x14ac:dyDescent="0.3">
      <c r="B79" s="101"/>
      <c r="C79" s="100" t="s">
        <v>10</v>
      </c>
      <c r="D79" s="97"/>
      <c r="E79" s="97"/>
      <c r="F79" s="98"/>
      <c r="G79" s="117">
        <f>G77+G66+G31+G39</f>
        <v>76619.200000000012</v>
      </c>
    </row>
    <row r="80" spans="2:7" ht="15.75" thickBot="1" x14ac:dyDescent="0.3">
      <c r="B80" s="425"/>
      <c r="C80" s="426"/>
      <c r="D80" s="426"/>
      <c r="E80" s="426"/>
      <c r="F80" s="427"/>
      <c r="G80" s="428"/>
    </row>
    <row r="81" spans="1:7" ht="18.75" x14ac:dyDescent="0.3">
      <c r="B81" s="401"/>
      <c r="C81" s="402" t="s">
        <v>11</v>
      </c>
      <c r="D81" s="74"/>
      <c r="E81" s="104"/>
      <c r="F81" s="104"/>
      <c r="G81" s="403"/>
    </row>
    <row r="82" spans="1:7" x14ac:dyDescent="0.25">
      <c r="B82" s="404"/>
      <c r="C82" s="358"/>
      <c r="D82" s="359"/>
      <c r="E82" s="359"/>
      <c r="F82" s="359"/>
      <c r="G82" s="405"/>
    </row>
    <row r="83" spans="1:7" x14ac:dyDescent="0.25">
      <c r="B83" s="371" t="s">
        <v>63</v>
      </c>
      <c r="C83" s="371"/>
      <c r="D83" s="371"/>
      <c r="E83" s="371"/>
      <c r="F83" s="371"/>
      <c r="G83" s="406"/>
    </row>
    <row r="84" spans="1:7" x14ac:dyDescent="0.25">
      <c r="A84" s="122"/>
      <c r="B84" s="407">
        <v>4110</v>
      </c>
      <c r="C84" s="358" t="s">
        <v>330</v>
      </c>
      <c r="D84" s="358"/>
      <c r="E84" s="359"/>
      <c r="F84" s="359"/>
      <c r="G84" s="405">
        <v>0</v>
      </c>
    </row>
    <row r="85" spans="1:7" x14ac:dyDescent="0.25">
      <c r="B85" s="123">
        <v>4111</v>
      </c>
      <c r="C85" s="124" t="s">
        <v>331</v>
      </c>
      <c r="D85" s="75"/>
      <c r="E85" s="69"/>
      <c r="F85" s="102"/>
      <c r="G85" s="110">
        <v>0</v>
      </c>
    </row>
    <row r="86" spans="1:7" x14ac:dyDescent="0.25">
      <c r="B86" s="88">
        <v>4150</v>
      </c>
      <c r="C86" s="81" t="s">
        <v>332</v>
      </c>
      <c r="D86" s="72"/>
      <c r="E86" s="70"/>
      <c r="F86" s="103"/>
      <c r="G86" s="405">
        <f>G24</f>
        <v>5130</v>
      </c>
    </row>
    <row r="87" spans="1:7" x14ac:dyDescent="0.25">
      <c r="B87" s="89">
        <v>4155</v>
      </c>
      <c r="C87" s="82" t="s">
        <v>76</v>
      </c>
      <c r="D87" s="72"/>
      <c r="E87" s="70"/>
      <c r="F87" s="103"/>
      <c r="G87" s="110">
        <v>0</v>
      </c>
    </row>
    <row r="88" spans="1:7" x14ac:dyDescent="0.25">
      <c r="B88" s="89">
        <v>4170</v>
      </c>
      <c r="C88" s="83" t="s">
        <v>96</v>
      </c>
      <c r="D88" s="72"/>
      <c r="E88" s="70"/>
      <c r="F88" s="103"/>
      <c r="G88" s="405">
        <v>0</v>
      </c>
    </row>
    <row r="89" spans="1:7" x14ac:dyDescent="0.25">
      <c r="B89" s="89">
        <v>4190</v>
      </c>
      <c r="C89" s="83" t="s">
        <v>297</v>
      </c>
      <c r="D89" s="72"/>
      <c r="E89" s="70"/>
      <c r="F89" s="103"/>
      <c r="G89" s="110">
        <v>0</v>
      </c>
    </row>
    <row r="90" spans="1:7" s="40" customFormat="1" x14ac:dyDescent="0.25">
      <c r="B90" s="94">
        <v>4194</v>
      </c>
      <c r="C90" s="432" t="s">
        <v>108</v>
      </c>
      <c r="D90" s="73"/>
      <c r="E90" s="74"/>
      <c r="F90" s="104"/>
      <c r="G90" s="110"/>
    </row>
    <row r="91" spans="1:7" ht="15.75" thickBot="1" x14ac:dyDescent="0.3">
      <c r="B91" s="94">
        <v>4196</v>
      </c>
      <c r="C91" s="86" t="s">
        <v>333</v>
      </c>
      <c r="D91" s="73"/>
      <c r="E91" s="74"/>
      <c r="F91" s="104"/>
      <c r="G91" s="110">
        <v>0</v>
      </c>
    </row>
    <row r="92" spans="1:7" ht="15.75" thickBot="1" x14ac:dyDescent="0.3">
      <c r="B92" s="130" t="s">
        <v>73</v>
      </c>
      <c r="C92" s="131"/>
      <c r="D92" s="131"/>
      <c r="E92" s="131"/>
      <c r="F92" s="131"/>
      <c r="G92" s="190">
        <f>SUM(G84:G91)</f>
        <v>5130</v>
      </c>
    </row>
    <row r="93" spans="1:7" ht="15.75" thickBot="1" x14ac:dyDescent="0.3">
      <c r="B93" s="91"/>
      <c r="C93" s="61" t="s">
        <v>43</v>
      </c>
      <c r="E93" s="10"/>
      <c r="F93" s="10"/>
      <c r="G93" s="109"/>
    </row>
    <row r="94" spans="1:7" ht="15.75" thickBot="1" x14ac:dyDescent="0.3">
      <c r="B94" s="130" t="s">
        <v>64</v>
      </c>
      <c r="C94" s="131"/>
      <c r="D94" s="131"/>
      <c r="E94" s="131"/>
      <c r="F94" s="131"/>
      <c r="G94" s="200"/>
    </row>
    <row r="95" spans="1:7" x14ac:dyDescent="0.25">
      <c r="B95" s="92">
        <v>4310</v>
      </c>
      <c r="C95" s="81" t="s">
        <v>334</v>
      </c>
      <c r="D95" s="72"/>
      <c r="E95" s="70"/>
      <c r="F95" s="103"/>
      <c r="G95" s="114">
        <v>0</v>
      </c>
    </row>
    <row r="96" spans="1:7" x14ac:dyDescent="0.25">
      <c r="B96" s="88">
        <v>4330</v>
      </c>
      <c r="C96" s="81" t="s">
        <v>312</v>
      </c>
      <c r="D96" s="72"/>
      <c r="E96" s="70"/>
      <c r="F96" s="103"/>
      <c r="G96" s="115">
        <v>0</v>
      </c>
    </row>
    <row r="97" spans="2:7" x14ac:dyDescent="0.25">
      <c r="B97" s="88">
        <v>4350</v>
      </c>
      <c r="C97" s="81" t="s">
        <v>335</v>
      </c>
      <c r="D97" s="72"/>
      <c r="E97" s="70"/>
      <c r="F97" s="103"/>
      <c r="G97" s="114">
        <v>0</v>
      </c>
    </row>
    <row r="98" spans="2:7" x14ac:dyDescent="0.25">
      <c r="B98" s="88">
        <v>4370</v>
      </c>
      <c r="C98" s="81" t="s">
        <v>336</v>
      </c>
      <c r="D98" s="72"/>
      <c r="E98" s="70"/>
      <c r="F98" s="103"/>
      <c r="G98" s="115">
        <v>0</v>
      </c>
    </row>
    <row r="99" spans="2:7" x14ac:dyDescent="0.25">
      <c r="B99" s="88">
        <v>4390</v>
      </c>
      <c r="C99" s="81" t="s">
        <v>337</v>
      </c>
      <c r="D99" s="72"/>
      <c r="E99" s="70"/>
      <c r="F99" s="103"/>
      <c r="G99" s="114">
        <v>0</v>
      </c>
    </row>
    <row r="100" spans="2:7" x14ac:dyDescent="0.25">
      <c r="B100" s="88">
        <v>4410</v>
      </c>
      <c r="C100" s="81" t="s">
        <v>287</v>
      </c>
      <c r="D100" s="72"/>
      <c r="E100" s="70"/>
      <c r="F100" s="103"/>
      <c r="G100" s="115">
        <v>0</v>
      </c>
    </row>
    <row r="101" spans="2:7" x14ac:dyDescent="0.25">
      <c r="B101" s="88">
        <v>4430</v>
      </c>
      <c r="C101" s="81" t="s">
        <v>339</v>
      </c>
      <c r="D101" s="72"/>
      <c r="E101" s="70"/>
      <c r="F101" s="103"/>
      <c r="G101" s="114">
        <v>0</v>
      </c>
    </row>
    <row r="102" spans="2:7" x14ac:dyDescent="0.25">
      <c r="B102" s="88">
        <v>4450</v>
      </c>
      <c r="C102" s="81" t="s">
        <v>340</v>
      </c>
      <c r="D102" s="72"/>
      <c r="E102" s="70"/>
      <c r="F102" s="103"/>
      <c r="G102" s="115">
        <v>0</v>
      </c>
    </row>
    <row r="103" spans="2:7" x14ac:dyDescent="0.25">
      <c r="B103" s="88">
        <v>4470</v>
      </c>
      <c r="C103" s="81" t="s">
        <v>338</v>
      </c>
      <c r="D103" s="72"/>
      <c r="E103" s="70"/>
      <c r="F103" s="103"/>
      <c r="G103" s="114">
        <v>0</v>
      </c>
    </row>
    <row r="104" spans="2:7" x14ac:dyDescent="0.25">
      <c r="B104" s="88">
        <v>4490</v>
      </c>
      <c r="C104" s="81" t="s">
        <v>341</v>
      </c>
      <c r="D104" s="72"/>
      <c r="E104" s="70"/>
      <c r="F104" s="103"/>
      <c r="G104" s="115">
        <v>0</v>
      </c>
    </row>
    <row r="105" spans="2:7" x14ac:dyDescent="0.25">
      <c r="B105" s="88">
        <v>4550</v>
      </c>
      <c r="C105" s="81" t="s">
        <v>342</v>
      </c>
      <c r="D105" s="72"/>
      <c r="E105" s="70"/>
      <c r="F105" s="103"/>
      <c r="G105" s="114">
        <v>0</v>
      </c>
    </row>
    <row r="106" spans="2:7" x14ac:dyDescent="0.25">
      <c r="B106" s="88">
        <v>4570</v>
      </c>
      <c r="C106" s="81" t="s">
        <v>343</v>
      </c>
      <c r="D106" s="72"/>
      <c r="E106" s="70"/>
      <c r="F106" s="103"/>
      <c r="G106" s="115">
        <v>0</v>
      </c>
    </row>
    <row r="107" spans="2:7" x14ac:dyDescent="0.25">
      <c r="B107" s="88">
        <v>4590</v>
      </c>
      <c r="C107" s="81" t="s">
        <v>345</v>
      </c>
      <c r="D107" s="72"/>
      <c r="E107" s="70"/>
      <c r="F107" s="103"/>
      <c r="G107" s="114">
        <v>0</v>
      </c>
    </row>
    <row r="108" spans="2:7" x14ac:dyDescent="0.25">
      <c r="B108" s="88">
        <v>4610</v>
      </c>
      <c r="C108" s="81" t="s">
        <v>344</v>
      </c>
      <c r="D108" s="72"/>
      <c r="E108" s="70"/>
      <c r="F108" s="103"/>
      <c r="G108" s="115">
        <v>0</v>
      </c>
    </row>
    <row r="109" spans="2:7" x14ac:dyDescent="0.25">
      <c r="B109" s="88">
        <v>4620</v>
      </c>
      <c r="C109" s="81" t="s">
        <v>346</v>
      </c>
      <c r="D109" s="72"/>
      <c r="E109" s="70"/>
      <c r="F109" s="103"/>
      <c r="G109" s="114">
        <v>0</v>
      </c>
    </row>
    <row r="110" spans="2:7" x14ac:dyDescent="0.25">
      <c r="B110" s="88">
        <v>4630</v>
      </c>
      <c r="C110" s="81" t="s">
        <v>347</v>
      </c>
      <c r="D110" s="72"/>
      <c r="E110" s="70"/>
      <c r="F110" s="103"/>
      <c r="G110" s="115">
        <v>0</v>
      </c>
    </row>
    <row r="111" spans="2:7" x14ac:dyDescent="0.25">
      <c r="B111" s="88">
        <v>4640</v>
      </c>
      <c r="C111" s="81" t="s">
        <v>348</v>
      </c>
      <c r="D111" s="72"/>
      <c r="E111" s="70"/>
      <c r="F111" s="103"/>
      <c r="G111" s="114">
        <v>0</v>
      </c>
    </row>
    <row r="112" spans="2:7" x14ac:dyDescent="0.25">
      <c r="B112" s="88">
        <v>4650</v>
      </c>
      <c r="C112" s="81" t="s">
        <v>349</v>
      </c>
      <c r="D112" s="72"/>
      <c r="E112" s="70"/>
      <c r="F112" s="103"/>
      <c r="G112" s="115">
        <v>0</v>
      </c>
    </row>
    <row r="113" spans="1:7" x14ac:dyDescent="0.25">
      <c r="B113" s="88">
        <v>4670</v>
      </c>
      <c r="C113" s="81" t="s">
        <v>350</v>
      </c>
      <c r="D113" s="72"/>
      <c r="E113" s="70"/>
      <c r="F113" s="103"/>
      <c r="G113" s="114">
        <v>0</v>
      </c>
    </row>
    <row r="114" spans="1:7" x14ac:dyDescent="0.25">
      <c r="B114" s="89">
        <v>4671</v>
      </c>
      <c r="C114" s="82" t="s">
        <v>352</v>
      </c>
      <c r="D114" s="71"/>
      <c r="E114" s="70"/>
      <c r="F114" s="103"/>
      <c r="G114" s="115">
        <v>0</v>
      </c>
    </row>
    <row r="115" spans="1:7" x14ac:dyDescent="0.25">
      <c r="B115" s="89">
        <v>4690</v>
      </c>
      <c r="C115" s="83" t="s">
        <v>351</v>
      </c>
      <c r="D115" s="72"/>
      <c r="E115" s="70"/>
      <c r="F115" s="103"/>
      <c r="G115" s="114">
        <v>0</v>
      </c>
    </row>
    <row r="116" spans="1:7" x14ac:dyDescent="0.25">
      <c r="A116" s="122"/>
      <c r="B116" s="89">
        <v>4710</v>
      </c>
      <c r="C116" s="83" t="s">
        <v>353</v>
      </c>
      <c r="D116" s="72"/>
      <c r="E116" s="70"/>
      <c r="F116" s="103"/>
      <c r="G116" s="115">
        <v>0</v>
      </c>
    </row>
    <row r="117" spans="1:7" x14ac:dyDescent="0.25">
      <c r="B117" s="89">
        <v>4720</v>
      </c>
      <c r="C117" s="83" t="s">
        <v>354</v>
      </c>
      <c r="D117" s="72"/>
      <c r="E117" s="70"/>
      <c r="F117" s="103"/>
      <c r="G117" s="114">
        <v>0</v>
      </c>
    </row>
    <row r="118" spans="1:7" x14ac:dyDescent="0.25">
      <c r="A118" s="122"/>
      <c r="B118" s="89">
        <v>4730</v>
      </c>
      <c r="C118" s="83" t="s">
        <v>298</v>
      </c>
      <c r="D118" s="72"/>
      <c r="E118" s="70"/>
      <c r="F118" s="103"/>
      <c r="G118" s="115">
        <f>G17</f>
        <v>2400</v>
      </c>
    </row>
    <row r="119" spans="1:7" s="40" customFormat="1" x14ac:dyDescent="0.25">
      <c r="A119" s="178"/>
      <c r="B119" s="89">
        <v>4740</v>
      </c>
      <c r="C119" s="83" t="s">
        <v>288</v>
      </c>
      <c r="D119" s="72"/>
      <c r="E119" s="70"/>
      <c r="F119" s="103"/>
      <c r="G119" s="114">
        <v>0</v>
      </c>
    </row>
    <row r="120" spans="1:7" ht="12.6" customHeight="1" x14ac:dyDescent="0.25">
      <c r="B120" s="89">
        <v>4750</v>
      </c>
      <c r="C120" s="83" t="s">
        <v>355</v>
      </c>
      <c r="D120" s="72"/>
      <c r="E120" s="70"/>
      <c r="F120" s="103"/>
      <c r="G120" s="115">
        <v>0</v>
      </c>
    </row>
    <row r="121" spans="1:7" x14ac:dyDescent="0.25">
      <c r="B121" s="89">
        <v>4760</v>
      </c>
      <c r="C121" s="83" t="s">
        <v>356</v>
      </c>
      <c r="D121" s="72"/>
      <c r="E121" s="70"/>
      <c r="F121" s="103"/>
      <c r="G121" s="114">
        <v>0</v>
      </c>
    </row>
    <row r="122" spans="1:7" s="40" customFormat="1" x14ac:dyDescent="0.25">
      <c r="B122" s="88">
        <v>4770</v>
      </c>
      <c r="C122" s="81" t="s">
        <v>357</v>
      </c>
      <c r="D122" s="72"/>
      <c r="E122" s="70"/>
      <c r="F122" s="103"/>
      <c r="G122" s="115">
        <v>0</v>
      </c>
    </row>
    <row r="123" spans="1:7" s="40" customFormat="1" x14ac:dyDescent="0.25">
      <c r="B123" s="88">
        <v>4780</v>
      </c>
      <c r="C123" s="81" t="s">
        <v>358</v>
      </c>
      <c r="D123" s="72"/>
      <c r="E123" s="70"/>
      <c r="F123" s="103"/>
      <c r="G123" s="114">
        <v>0</v>
      </c>
    </row>
    <row r="124" spans="1:7" s="40" customFormat="1" x14ac:dyDescent="0.25">
      <c r="B124" s="88">
        <v>4810</v>
      </c>
      <c r="C124" s="81" t="s">
        <v>359</v>
      </c>
      <c r="D124" s="72"/>
      <c r="E124" s="70"/>
      <c r="F124" s="103"/>
      <c r="G124" s="115">
        <v>0</v>
      </c>
    </row>
    <row r="125" spans="1:7" x14ac:dyDescent="0.25">
      <c r="B125" s="88">
        <v>4815</v>
      </c>
      <c r="C125" s="81" t="s">
        <v>361</v>
      </c>
      <c r="D125" s="72"/>
      <c r="E125" s="70"/>
      <c r="F125" s="103"/>
      <c r="G125" s="114">
        <v>0</v>
      </c>
    </row>
    <row r="126" spans="1:7" s="40" customFormat="1" x14ac:dyDescent="0.25">
      <c r="B126" s="366">
        <v>4850</v>
      </c>
      <c r="C126" s="393" t="s">
        <v>360</v>
      </c>
      <c r="D126" s="366"/>
      <c r="E126" s="366"/>
      <c r="F126" s="366"/>
      <c r="G126" s="115">
        <v>0</v>
      </c>
    </row>
    <row r="127" spans="1:7" s="40" customFormat="1" x14ac:dyDescent="0.25">
      <c r="B127" s="366">
        <v>4910</v>
      </c>
      <c r="C127" s="393" t="s">
        <v>299</v>
      </c>
      <c r="D127" s="366"/>
      <c r="E127" s="366"/>
      <c r="F127" s="366"/>
      <c r="G127" s="114">
        <v>0</v>
      </c>
    </row>
    <row r="128" spans="1:7" x14ac:dyDescent="0.25">
      <c r="B128" s="366">
        <v>4911</v>
      </c>
      <c r="C128" s="367" t="s">
        <v>313</v>
      </c>
      <c r="D128" s="358"/>
      <c r="E128" s="359"/>
      <c r="F128" s="359"/>
      <c r="G128" s="115">
        <v>0</v>
      </c>
    </row>
    <row r="129" spans="1:7" x14ac:dyDescent="0.25">
      <c r="B129" s="366">
        <v>4912</v>
      </c>
      <c r="C129" s="367" t="s">
        <v>300</v>
      </c>
      <c r="D129" s="358"/>
      <c r="E129" s="359"/>
      <c r="F129" s="359"/>
      <c r="G129" s="114">
        <v>0</v>
      </c>
    </row>
    <row r="130" spans="1:7" x14ac:dyDescent="0.25">
      <c r="B130" s="366">
        <v>4913</v>
      </c>
      <c r="C130" s="367" t="s">
        <v>278</v>
      </c>
      <c r="D130" s="358"/>
      <c r="E130" s="359"/>
      <c r="F130" s="359"/>
      <c r="G130" s="115">
        <v>0</v>
      </c>
    </row>
    <row r="131" spans="1:7" s="40" customFormat="1" x14ac:dyDescent="0.25">
      <c r="B131" s="366">
        <v>4914</v>
      </c>
      <c r="C131" s="367" t="s">
        <v>314</v>
      </c>
      <c r="D131" s="358"/>
      <c r="E131" s="359"/>
      <c r="F131" s="359"/>
      <c r="G131" s="115"/>
    </row>
    <row r="132" spans="1:7" x14ac:dyDescent="0.25">
      <c r="B132" s="366">
        <v>4916</v>
      </c>
      <c r="C132" s="367" t="s">
        <v>362</v>
      </c>
      <c r="D132" s="358"/>
      <c r="E132" s="359"/>
      <c r="F132" s="359"/>
      <c r="G132" s="114">
        <v>0</v>
      </c>
    </row>
    <row r="133" spans="1:7" x14ac:dyDescent="0.25">
      <c r="B133" s="356">
        <v>4918</v>
      </c>
      <c r="C133" s="357" t="s">
        <v>289</v>
      </c>
      <c r="D133" s="358"/>
      <c r="E133" s="359"/>
      <c r="F133" s="359"/>
      <c r="G133" s="115">
        <v>0</v>
      </c>
    </row>
    <row r="134" spans="1:7" x14ac:dyDescent="0.25">
      <c r="B134" s="356">
        <v>4922</v>
      </c>
      <c r="C134" s="357" t="s">
        <v>405</v>
      </c>
      <c r="D134" s="358"/>
      <c r="E134" s="359"/>
      <c r="F134" s="359"/>
      <c r="G134" s="114">
        <v>0</v>
      </c>
    </row>
    <row r="135" spans="1:7" x14ac:dyDescent="0.25">
      <c r="B135" s="356">
        <v>4923</v>
      </c>
      <c r="C135" s="357" t="s">
        <v>290</v>
      </c>
      <c r="D135" s="358"/>
      <c r="E135" s="359"/>
      <c r="F135" s="359"/>
      <c r="G135" s="115">
        <v>0</v>
      </c>
    </row>
    <row r="136" spans="1:7" x14ac:dyDescent="0.25">
      <c r="B136" s="356">
        <v>4924</v>
      </c>
      <c r="C136" s="357" t="s">
        <v>291</v>
      </c>
      <c r="D136" s="358"/>
      <c r="E136" s="359"/>
      <c r="F136" s="359"/>
      <c r="G136" s="114">
        <v>0</v>
      </c>
    </row>
    <row r="137" spans="1:7" x14ac:dyDescent="0.25">
      <c r="B137" s="396">
        <v>4925</v>
      </c>
      <c r="C137" s="397" t="s">
        <v>406</v>
      </c>
      <c r="D137" s="398"/>
      <c r="E137" s="399"/>
      <c r="F137" s="399"/>
      <c r="G137" s="115">
        <v>0</v>
      </c>
    </row>
    <row r="138" spans="1:7" s="40" customFormat="1" x14ac:dyDescent="0.25">
      <c r="B138" s="396">
        <v>4926</v>
      </c>
      <c r="C138" s="397" t="s">
        <v>315</v>
      </c>
      <c r="D138" s="398"/>
      <c r="E138" s="399"/>
      <c r="F138" s="399"/>
      <c r="G138" s="431"/>
    </row>
    <row r="139" spans="1:7" x14ac:dyDescent="0.25">
      <c r="B139" s="371" t="s">
        <v>72</v>
      </c>
      <c r="C139" s="371"/>
      <c r="D139" s="371"/>
      <c r="E139" s="371"/>
      <c r="F139" s="371"/>
      <c r="G139" s="400">
        <f>SUM(G95:G138)</f>
        <v>2400</v>
      </c>
    </row>
    <row r="140" spans="1:7" s="40" customFormat="1" x14ac:dyDescent="0.25">
      <c r="B140" s="361"/>
      <c r="C140" s="361"/>
      <c r="D140" s="361"/>
      <c r="E140" s="361"/>
      <c r="F140" s="361"/>
      <c r="G140" s="395"/>
    </row>
    <row r="141" spans="1:7" ht="15.75" thickBot="1" x14ac:dyDescent="0.3">
      <c r="B141" s="368" t="s">
        <v>65</v>
      </c>
      <c r="C141" s="369"/>
      <c r="D141" s="369"/>
      <c r="E141" s="369"/>
      <c r="F141" s="369"/>
      <c r="G141" s="394"/>
    </row>
    <row r="142" spans="1:7" x14ac:dyDescent="0.25">
      <c r="B142" s="88">
        <v>5010</v>
      </c>
      <c r="C142" s="81" t="s">
        <v>363</v>
      </c>
      <c r="D142" s="72"/>
      <c r="E142" s="70"/>
      <c r="F142" s="103"/>
      <c r="G142" s="108">
        <v>0</v>
      </c>
    </row>
    <row r="143" spans="1:7" x14ac:dyDescent="0.25">
      <c r="A143" s="122"/>
      <c r="B143" s="88">
        <v>5020</v>
      </c>
      <c r="C143" s="81" t="s">
        <v>364</v>
      </c>
      <c r="D143" s="72"/>
      <c r="E143" s="70"/>
      <c r="F143" s="103"/>
      <c r="G143" s="110">
        <v>0</v>
      </c>
    </row>
    <row r="144" spans="1:7" x14ac:dyDescent="0.25">
      <c r="B144" s="88">
        <v>5030</v>
      </c>
      <c r="C144" s="81" t="s">
        <v>109</v>
      </c>
      <c r="D144" s="72"/>
      <c r="E144" s="70"/>
      <c r="F144" s="103"/>
      <c r="G144" s="108">
        <v>0</v>
      </c>
    </row>
    <row r="145" spans="2:9" x14ac:dyDescent="0.25">
      <c r="B145" s="89">
        <v>5110</v>
      </c>
      <c r="C145" s="83" t="s">
        <v>12</v>
      </c>
      <c r="D145" s="72"/>
      <c r="E145" s="70"/>
      <c r="F145" s="103"/>
      <c r="G145" s="110">
        <v>0</v>
      </c>
    </row>
    <row r="146" spans="2:9" x14ac:dyDescent="0.25">
      <c r="B146" s="89">
        <v>5112</v>
      </c>
      <c r="C146" s="82" t="s">
        <v>110</v>
      </c>
      <c r="D146" s="72"/>
      <c r="E146" s="70"/>
      <c r="F146" s="103"/>
      <c r="G146" s="108">
        <v>0</v>
      </c>
    </row>
    <row r="147" spans="2:9" x14ac:dyDescent="0.25">
      <c r="B147" s="89">
        <v>5150</v>
      </c>
      <c r="C147" s="83" t="s">
        <v>13</v>
      </c>
      <c r="D147" s="72"/>
      <c r="E147" s="70"/>
      <c r="F147" s="103"/>
      <c r="G147" s="110">
        <v>0</v>
      </c>
    </row>
    <row r="148" spans="2:9" x14ac:dyDescent="0.25">
      <c r="B148" s="89">
        <v>5170</v>
      </c>
      <c r="C148" s="83" t="s">
        <v>14</v>
      </c>
      <c r="D148" s="72"/>
      <c r="E148" s="70"/>
      <c r="F148" s="103"/>
      <c r="G148" s="108">
        <v>0</v>
      </c>
    </row>
    <row r="149" spans="2:9" x14ac:dyDescent="0.25">
      <c r="B149" s="89">
        <v>5310</v>
      </c>
      <c r="C149" s="83" t="s">
        <v>15</v>
      </c>
      <c r="D149" s="72"/>
      <c r="E149" s="70"/>
      <c r="F149" s="103"/>
      <c r="G149" s="110">
        <v>0</v>
      </c>
    </row>
    <row r="150" spans="2:9" x14ac:dyDescent="0.25">
      <c r="B150" s="89">
        <v>5315</v>
      </c>
      <c r="C150" s="82" t="s">
        <v>316</v>
      </c>
      <c r="D150" s="72"/>
      <c r="E150" s="70"/>
      <c r="F150" s="103"/>
      <c r="G150" s="108">
        <v>0</v>
      </c>
    </row>
    <row r="151" spans="2:9" x14ac:dyDescent="0.25">
      <c r="B151" s="88">
        <v>5350</v>
      </c>
      <c r="C151" s="81" t="s">
        <v>16</v>
      </c>
      <c r="D151" s="72"/>
      <c r="E151" s="70"/>
      <c r="F151" s="103"/>
      <c r="G151" s="110">
        <v>0</v>
      </c>
    </row>
    <row r="152" spans="2:9" x14ac:dyDescent="0.25">
      <c r="B152" s="88">
        <v>5400</v>
      </c>
      <c r="C152" s="81" t="s">
        <v>365</v>
      </c>
      <c r="D152" s="72"/>
      <c r="E152" s="70"/>
      <c r="F152" s="103"/>
      <c r="G152" s="108">
        <v>0</v>
      </c>
    </row>
    <row r="153" spans="2:9" x14ac:dyDescent="0.25">
      <c r="B153" s="88">
        <v>5450</v>
      </c>
      <c r="C153" s="81" t="s">
        <v>366</v>
      </c>
      <c r="D153" s="72"/>
      <c r="E153" s="70"/>
      <c r="F153" s="103"/>
      <c r="G153" s="110">
        <v>0</v>
      </c>
    </row>
    <row r="154" spans="2:9" x14ac:dyDescent="0.25">
      <c r="B154" s="88">
        <v>5510</v>
      </c>
      <c r="C154" s="81" t="s">
        <v>367</v>
      </c>
      <c r="D154" s="72"/>
      <c r="E154" s="70"/>
      <c r="F154" s="103"/>
      <c r="G154" s="108">
        <v>0</v>
      </c>
      <c r="H154" s="1"/>
    </row>
    <row r="155" spans="2:9" x14ac:dyDescent="0.25">
      <c r="B155" s="88">
        <v>5550</v>
      </c>
      <c r="C155" s="81" t="s">
        <v>368</v>
      </c>
      <c r="D155" s="72"/>
      <c r="E155" s="70"/>
      <c r="F155" s="103"/>
      <c r="G155" s="110">
        <v>0</v>
      </c>
    </row>
    <row r="156" spans="2:9" s="40" customFormat="1" x14ac:dyDescent="0.25">
      <c r="B156" s="88">
        <v>5551</v>
      </c>
      <c r="C156" s="81" t="s">
        <v>369</v>
      </c>
      <c r="D156" s="72"/>
      <c r="E156" s="70"/>
      <c r="F156" s="103"/>
      <c r="G156" s="108">
        <v>0</v>
      </c>
    </row>
    <row r="157" spans="2:9" x14ac:dyDescent="0.25">
      <c r="B157" s="88">
        <v>5610</v>
      </c>
      <c r="C157" s="81" t="s">
        <v>370</v>
      </c>
      <c r="D157" s="72"/>
      <c r="E157" s="70"/>
      <c r="F157" s="103"/>
      <c r="G157" s="110">
        <v>0</v>
      </c>
      <c r="H157" s="1"/>
      <c r="I157" s="1"/>
    </row>
    <row r="158" spans="2:9" x14ac:dyDescent="0.25">
      <c r="B158" s="88">
        <v>5700</v>
      </c>
      <c r="C158" s="81" t="s">
        <v>371</v>
      </c>
      <c r="D158" s="72"/>
      <c r="E158" s="70"/>
      <c r="F158" s="103"/>
      <c r="G158" s="108">
        <v>0</v>
      </c>
    </row>
    <row r="159" spans="2:9" s="40" customFormat="1" x14ac:dyDescent="0.25">
      <c r="B159" s="90">
        <v>5710</v>
      </c>
      <c r="C159" s="84" t="s">
        <v>372</v>
      </c>
      <c r="D159" s="73"/>
      <c r="E159" s="74"/>
      <c r="F159" s="104"/>
      <c r="G159" s="108">
        <v>0</v>
      </c>
    </row>
    <row r="160" spans="2:9" ht="15.75" thickBot="1" x14ac:dyDescent="0.3">
      <c r="B160" s="90">
        <v>5800</v>
      </c>
      <c r="C160" s="84" t="s">
        <v>373</v>
      </c>
      <c r="D160" s="73"/>
      <c r="E160" s="74"/>
      <c r="F160" s="104"/>
      <c r="G160" s="110">
        <v>0</v>
      </c>
    </row>
    <row r="161" spans="1:7" ht="15.75" thickBot="1" x14ac:dyDescent="0.3">
      <c r="B161" s="130" t="s">
        <v>71</v>
      </c>
      <c r="C161" s="131"/>
      <c r="D161" s="131"/>
      <c r="E161" s="131"/>
      <c r="F161" s="131"/>
      <c r="G161" s="190">
        <f>SUM(G142:G160)</f>
        <v>0</v>
      </c>
    </row>
    <row r="162" spans="1:7" ht="15.75" thickBot="1" x14ac:dyDescent="0.3">
      <c r="B162" s="91"/>
      <c r="C162" s="61" t="s">
        <v>43</v>
      </c>
      <c r="E162" s="10"/>
      <c r="F162" s="10"/>
      <c r="G162" s="111"/>
    </row>
    <row r="163" spans="1:7" ht="15.75" thickBot="1" x14ac:dyDescent="0.3">
      <c r="B163" s="130" t="s">
        <v>66</v>
      </c>
      <c r="C163" s="131"/>
      <c r="D163" s="131"/>
      <c r="E163" s="131"/>
      <c r="F163" s="131"/>
      <c r="G163" s="200"/>
    </row>
    <row r="164" spans="1:7" x14ac:dyDescent="0.25">
      <c r="B164" s="88">
        <v>6010</v>
      </c>
      <c r="C164" s="81" t="s">
        <v>111</v>
      </c>
      <c r="D164" s="72"/>
      <c r="E164" s="70"/>
      <c r="F164" s="103"/>
      <c r="G164" s="107">
        <v>0</v>
      </c>
    </row>
    <row r="165" spans="1:7" x14ac:dyDescent="0.25">
      <c r="B165" s="88">
        <v>6050</v>
      </c>
      <c r="C165" s="81" t="s">
        <v>112</v>
      </c>
      <c r="D165" s="72"/>
      <c r="E165" s="70"/>
      <c r="F165" s="103"/>
      <c r="G165" s="116">
        <v>0</v>
      </c>
    </row>
    <row r="166" spans="1:7" x14ac:dyDescent="0.25">
      <c r="B166" s="89">
        <v>6100</v>
      </c>
      <c r="C166" s="83" t="s">
        <v>374</v>
      </c>
      <c r="D166" s="72"/>
      <c r="E166" s="70"/>
      <c r="F166" s="103"/>
      <c r="G166" s="107">
        <v>0</v>
      </c>
    </row>
    <row r="167" spans="1:7" x14ac:dyDescent="0.25">
      <c r="B167" s="89">
        <v>6150</v>
      </c>
      <c r="C167" s="83" t="s">
        <v>375</v>
      </c>
      <c r="D167" s="72"/>
      <c r="E167" s="70"/>
      <c r="F167" s="103"/>
      <c r="G167" s="181">
        <v>0</v>
      </c>
    </row>
    <row r="168" spans="1:7" x14ac:dyDescent="0.25">
      <c r="A168" s="122"/>
      <c r="B168" s="89">
        <v>6210</v>
      </c>
      <c r="C168" s="83" t="s">
        <v>376</v>
      </c>
      <c r="D168" s="72"/>
      <c r="E168" s="70"/>
      <c r="F168" s="103"/>
      <c r="G168" s="107">
        <v>0</v>
      </c>
    </row>
    <row r="169" spans="1:7" x14ac:dyDescent="0.25">
      <c r="B169" s="89">
        <v>6250</v>
      </c>
      <c r="C169" s="83" t="s">
        <v>377</v>
      </c>
      <c r="D169" s="72"/>
      <c r="E169" s="70"/>
      <c r="F169" s="103"/>
      <c r="G169" s="181">
        <v>0</v>
      </c>
    </row>
    <row r="170" spans="1:7" x14ac:dyDescent="0.25">
      <c r="B170" s="89">
        <v>6300</v>
      </c>
      <c r="C170" s="83" t="s">
        <v>378</v>
      </c>
      <c r="D170" s="72"/>
      <c r="E170" s="70"/>
      <c r="F170" s="103"/>
      <c r="G170" s="107">
        <v>0</v>
      </c>
    </row>
    <row r="171" spans="1:7" x14ac:dyDescent="0.25">
      <c r="B171" s="89">
        <v>6305</v>
      </c>
      <c r="C171" s="82" t="s">
        <v>48</v>
      </c>
      <c r="D171" s="72"/>
      <c r="E171" s="72"/>
      <c r="F171" s="105"/>
      <c r="G171" s="181">
        <v>0</v>
      </c>
    </row>
    <row r="172" spans="1:7" x14ac:dyDescent="0.25">
      <c r="B172" s="89">
        <v>6350</v>
      </c>
      <c r="C172" s="83" t="s">
        <v>379</v>
      </c>
      <c r="D172" s="72"/>
      <c r="E172" s="72"/>
      <c r="F172" s="105"/>
      <c r="G172" s="107">
        <v>0</v>
      </c>
    </row>
    <row r="173" spans="1:7" s="40" customFormat="1" x14ac:dyDescent="0.25">
      <c r="B173" s="89">
        <v>6355</v>
      </c>
      <c r="C173" s="83" t="s">
        <v>380</v>
      </c>
      <c r="D173" s="72"/>
      <c r="E173" s="72"/>
      <c r="F173" s="105"/>
      <c r="G173" s="181">
        <v>0</v>
      </c>
    </row>
    <row r="174" spans="1:7" x14ac:dyDescent="0.25">
      <c r="B174" s="89">
        <v>6400</v>
      </c>
      <c r="C174" s="83" t="s">
        <v>381</v>
      </c>
      <c r="D174" s="72"/>
      <c r="E174" s="72"/>
      <c r="F174" s="105"/>
      <c r="G174" s="107">
        <v>0</v>
      </c>
    </row>
    <row r="175" spans="1:7" x14ac:dyDescent="0.25">
      <c r="B175" s="89">
        <v>6450</v>
      </c>
      <c r="C175" s="83" t="s">
        <v>382</v>
      </c>
      <c r="D175" s="72"/>
      <c r="E175" s="72"/>
      <c r="F175" s="105"/>
      <c r="G175" s="181">
        <v>0</v>
      </c>
    </row>
    <row r="176" spans="1:7" x14ac:dyDescent="0.25">
      <c r="B176" s="89">
        <v>6500</v>
      </c>
      <c r="C176" s="83" t="s">
        <v>383</v>
      </c>
      <c r="D176" s="72"/>
      <c r="E176" s="72"/>
      <c r="F176" s="105"/>
      <c r="G176" s="107">
        <v>0</v>
      </c>
    </row>
    <row r="177" spans="2:7" x14ac:dyDescent="0.25">
      <c r="B177" s="89">
        <v>6600</v>
      </c>
      <c r="C177" s="83" t="s">
        <v>17</v>
      </c>
      <c r="D177" s="72"/>
      <c r="E177" s="72"/>
      <c r="F177" s="105"/>
      <c r="G177" s="181">
        <v>0</v>
      </c>
    </row>
    <row r="178" spans="2:7" x14ac:dyDescent="0.25">
      <c r="B178" s="89">
        <v>6650</v>
      </c>
      <c r="C178" s="83" t="s">
        <v>97</v>
      </c>
      <c r="D178" s="72"/>
      <c r="E178" s="72"/>
      <c r="F178" s="105"/>
      <c r="G178" s="107">
        <v>0</v>
      </c>
    </row>
    <row r="179" spans="2:7" x14ac:dyDescent="0.25">
      <c r="B179" s="89">
        <v>6700</v>
      </c>
      <c r="C179" s="83" t="s">
        <v>67</v>
      </c>
      <c r="D179" s="72"/>
      <c r="E179" s="72"/>
      <c r="F179" s="105"/>
      <c r="G179" s="181">
        <v>0</v>
      </c>
    </row>
    <row r="180" spans="2:7" x14ac:dyDescent="0.25">
      <c r="B180" s="89">
        <v>6730</v>
      </c>
      <c r="C180" s="83" t="s">
        <v>77</v>
      </c>
      <c r="D180" s="72"/>
      <c r="E180" s="72"/>
      <c r="F180" s="105"/>
      <c r="G180" s="107">
        <v>0</v>
      </c>
    </row>
    <row r="181" spans="2:7" s="40" customFormat="1" x14ac:dyDescent="0.25">
      <c r="B181" s="89">
        <v>6731</v>
      </c>
      <c r="C181" s="83" t="s">
        <v>384</v>
      </c>
      <c r="D181" s="72"/>
      <c r="E181" s="72"/>
      <c r="F181" s="105"/>
      <c r="G181" s="181">
        <v>0</v>
      </c>
    </row>
    <row r="182" spans="2:7" x14ac:dyDescent="0.25">
      <c r="B182" s="89">
        <v>6750</v>
      </c>
      <c r="C182" s="83" t="s">
        <v>31</v>
      </c>
      <c r="D182" s="72"/>
      <c r="E182" s="72"/>
      <c r="F182" s="105"/>
      <c r="G182" s="107">
        <v>0</v>
      </c>
    </row>
    <row r="183" spans="2:7" x14ac:dyDescent="0.25">
      <c r="B183" s="89">
        <v>6755</v>
      </c>
      <c r="C183" s="82" t="s">
        <v>385</v>
      </c>
      <c r="D183" s="72"/>
      <c r="E183" s="72"/>
      <c r="F183" s="105"/>
      <c r="G183" s="181">
        <v>0</v>
      </c>
    </row>
    <row r="184" spans="2:7" x14ac:dyDescent="0.25">
      <c r="B184" s="88">
        <v>6780</v>
      </c>
      <c r="C184" s="81" t="s">
        <v>18</v>
      </c>
      <c r="D184" s="72"/>
      <c r="E184" s="72"/>
      <c r="F184" s="105"/>
      <c r="G184" s="107">
        <v>0</v>
      </c>
    </row>
    <row r="185" spans="2:7" x14ac:dyDescent="0.25">
      <c r="B185" s="88">
        <v>6800</v>
      </c>
      <c r="C185" s="81" t="s">
        <v>386</v>
      </c>
      <c r="D185" s="72"/>
      <c r="E185" s="72"/>
      <c r="F185" s="105"/>
      <c r="G185" s="181">
        <v>0</v>
      </c>
    </row>
    <row r="186" spans="2:7" s="40" customFormat="1" x14ac:dyDescent="0.25">
      <c r="B186" s="88">
        <v>6830</v>
      </c>
      <c r="C186" s="81" t="s">
        <v>98</v>
      </c>
      <c r="D186" s="72"/>
      <c r="E186" s="72"/>
      <c r="F186" s="105"/>
      <c r="G186" s="107">
        <v>0</v>
      </c>
    </row>
    <row r="187" spans="2:7" x14ac:dyDescent="0.25">
      <c r="B187" s="88">
        <v>6860</v>
      </c>
      <c r="C187" s="81" t="s">
        <v>99</v>
      </c>
      <c r="D187" s="72"/>
      <c r="E187" s="72"/>
      <c r="F187" s="105"/>
      <c r="G187" s="181">
        <v>0</v>
      </c>
    </row>
    <row r="188" spans="2:7" ht="15.75" thickBot="1" x14ac:dyDescent="0.3">
      <c r="B188" s="90">
        <v>6900</v>
      </c>
      <c r="C188" s="84" t="s">
        <v>19</v>
      </c>
      <c r="D188" s="73"/>
      <c r="E188" s="73"/>
      <c r="F188" s="106"/>
      <c r="G188" s="107">
        <v>0</v>
      </c>
    </row>
    <row r="189" spans="2:7" ht="15.75" thickBot="1" x14ac:dyDescent="0.3">
      <c r="B189" s="130" t="s">
        <v>70</v>
      </c>
      <c r="C189" s="131"/>
      <c r="D189" s="131"/>
      <c r="E189" s="131"/>
      <c r="F189" s="131"/>
      <c r="G189" s="190">
        <f>SUM(G164:G188)</f>
        <v>0</v>
      </c>
    </row>
    <row r="190" spans="2:7" ht="15.75" thickBot="1" x14ac:dyDescent="0.3">
      <c r="B190" s="91"/>
      <c r="C190" s="61" t="s">
        <v>43</v>
      </c>
      <c r="D190" s="1"/>
      <c r="E190" s="1"/>
      <c r="F190" s="1"/>
      <c r="G190" s="111"/>
    </row>
    <row r="191" spans="2:7" ht="15.75" thickBot="1" x14ac:dyDescent="0.3">
      <c r="B191" s="130" t="s">
        <v>68</v>
      </c>
      <c r="C191" s="131"/>
      <c r="D191" s="131"/>
      <c r="E191" s="131"/>
      <c r="F191" s="131"/>
      <c r="G191" s="200"/>
    </row>
    <row r="192" spans="2:7" x14ac:dyDescent="0.25">
      <c r="B192" s="88">
        <v>7300</v>
      </c>
      <c r="C192" s="81" t="s">
        <v>387</v>
      </c>
      <c r="D192" s="72"/>
      <c r="E192" s="72"/>
      <c r="F192" s="105"/>
      <c r="G192" s="107">
        <v>0</v>
      </c>
    </row>
    <row r="193" spans="2:7" x14ac:dyDescent="0.25">
      <c r="B193" s="88">
        <v>7320</v>
      </c>
      <c r="C193" s="81" t="s">
        <v>32</v>
      </c>
      <c r="D193" s="72"/>
      <c r="E193" s="72"/>
      <c r="F193" s="105"/>
      <c r="G193" s="116">
        <v>0</v>
      </c>
    </row>
    <row r="194" spans="2:7" x14ac:dyDescent="0.25">
      <c r="B194" s="88">
        <v>7400</v>
      </c>
      <c r="C194" s="81" t="s">
        <v>20</v>
      </c>
      <c r="D194" s="72"/>
      <c r="E194" s="72"/>
      <c r="F194" s="105"/>
      <c r="G194" s="181">
        <v>0</v>
      </c>
    </row>
    <row r="195" spans="2:7" x14ac:dyDescent="0.25">
      <c r="B195" s="88">
        <v>7450</v>
      </c>
      <c r="C195" s="81" t="s">
        <v>388</v>
      </c>
      <c r="D195" s="72"/>
      <c r="E195" s="72"/>
      <c r="F195" s="105"/>
      <c r="G195" s="107">
        <v>0</v>
      </c>
    </row>
    <row r="196" spans="2:7" x14ac:dyDescent="0.25">
      <c r="B196" s="90">
        <v>7500</v>
      </c>
      <c r="C196" s="84" t="s">
        <v>389</v>
      </c>
      <c r="D196" s="73"/>
      <c r="E196" s="73"/>
      <c r="F196" s="106"/>
      <c r="G196" s="181">
        <v>0</v>
      </c>
    </row>
    <row r="197" spans="2:7" ht="15.75" thickBot="1" x14ac:dyDescent="0.3">
      <c r="B197" s="90">
        <v>7800</v>
      </c>
      <c r="C197" s="84" t="s">
        <v>33</v>
      </c>
      <c r="D197" s="73"/>
      <c r="E197" s="73"/>
      <c r="F197" s="106"/>
      <c r="G197" s="107">
        <v>0</v>
      </c>
    </row>
    <row r="198" spans="2:7" ht="15.75" thickBot="1" x14ac:dyDescent="0.3">
      <c r="B198" s="130" t="s">
        <v>69</v>
      </c>
      <c r="C198" s="131"/>
      <c r="D198" s="131"/>
      <c r="E198" s="131"/>
      <c r="F198" s="131"/>
      <c r="G198" s="190">
        <f>SUM(G192:G197)</f>
        <v>0</v>
      </c>
    </row>
    <row r="199" spans="2:7" ht="15.75" thickBot="1" x14ac:dyDescent="0.3">
      <c r="B199" s="95"/>
      <c r="C199" s="62"/>
      <c r="G199" s="111"/>
    </row>
    <row r="200" spans="2:7" ht="15.75" thickBot="1" x14ac:dyDescent="0.3">
      <c r="B200" s="132" t="s">
        <v>21</v>
      </c>
      <c r="C200" s="133"/>
      <c r="D200" s="133"/>
      <c r="E200" s="133"/>
      <c r="F200" s="133"/>
      <c r="G200" s="201">
        <f>(G198+G189+G161+G139+G92)*0.05</f>
        <v>376.5</v>
      </c>
    </row>
    <row r="201" spans="2:7" ht="15.75" thickBot="1" x14ac:dyDescent="0.3">
      <c r="B201" s="91"/>
      <c r="C201" s="61" t="s">
        <v>43</v>
      </c>
      <c r="G201" s="111"/>
    </row>
    <row r="202" spans="2:7" ht="15.75" thickBot="1" x14ac:dyDescent="0.3">
      <c r="B202" s="130"/>
      <c r="C202" s="131" t="s">
        <v>49</v>
      </c>
      <c r="D202" s="131"/>
      <c r="E202" s="131"/>
      <c r="F202" s="131"/>
      <c r="G202" s="190">
        <f>G198+G189+G161+G139+G92+G200</f>
        <v>7906.5</v>
      </c>
    </row>
    <row r="203" spans="2:7" ht="15.75" thickBot="1" x14ac:dyDescent="0.3">
      <c r="B203" s="95"/>
      <c r="C203" s="189" t="s">
        <v>43</v>
      </c>
      <c r="D203" s="40"/>
      <c r="E203" s="40"/>
      <c r="F203" s="40"/>
      <c r="G203" s="199"/>
    </row>
    <row r="204" spans="2:7" ht="19.5" thickBot="1" x14ac:dyDescent="0.35">
      <c r="B204" s="142" t="s">
        <v>74</v>
      </c>
      <c r="C204" s="24"/>
      <c r="D204" s="140"/>
      <c r="E204" s="140"/>
      <c r="F204" s="140"/>
      <c r="G204" s="141">
        <f>G79-G202</f>
        <v>68712.700000000012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B3:G3"/>
    <mergeCell ref="B2:G2"/>
  </mergeCells>
  <pageMargins left="0.23622047244094491" right="0.23622047244094491" top="0.74803149606299213" bottom="0.74803149606299213" header="0.31496062992125984" footer="0.31496062992125984"/>
  <pageSetup scale="89" fitToHeight="5" orientation="portrait" r:id="rId1"/>
  <rowBreaks count="1" manualBreakCount="1">
    <brk id="1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35"/>
  <sheetViews>
    <sheetView workbookViewId="0">
      <selection activeCell="H7" sqref="H7"/>
    </sheetView>
  </sheetViews>
  <sheetFormatPr defaultColWidth="8.85546875" defaultRowHeight="15.75" x14ac:dyDescent="0.25"/>
  <cols>
    <col min="1" max="1" width="11.7109375" style="240" customWidth="1"/>
    <col min="2" max="3" width="11.140625" style="240" customWidth="1"/>
    <col min="4" max="5" width="12.28515625" style="240" customWidth="1"/>
    <col min="6" max="6" width="14.140625" style="240" customWidth="1"/>
    <col min="7" max="7" width="17.7109375" style="240" customWidth="1"/>
    <col min="8" max="8" width="43.5703125" style="240" customWidth="1"/>
    <col min="9" max="11" width="14.140625" style="240" customWidth="1"/>
    <col min="12" max="12" width="19.5703125" style="240" customWidth="1"/>
    <col min="13" max="17" width="14.140625" style="240" customWidth="1"/>
    <col min="18" max="18" width="16.42578125" style="240" customWidth="1"/>
    <col min="19" max="19" width="16.140625" style="240" customWidth="1"/>
    <col min="20" max="20" width="21.28515625" style="240" customWidth="1"/>
    <col min="21" max="21" width="18.28515625" style="240" customWidth="1"/>
    <col min="22" max="22" width="20.7109375" style="240" customWidth="1"/>
    <col min="23" max="23" width="21.7109375" style="240" customWidth="1"/>
    <col min="24" max="25" width="20.28515625" style="240" customWidth="1"/>
    <col min="26" max="16384" width="8.85546875" style="240"/>
  </cols>
  <sheetData>
    <row r="1" spans="1:256" ht="17.25" x14ac:dyDescent="0.3">
      <c r="A1" s="238" t="s">
        <v>126</v>
      </c>
      <c r="B1" s="238"/>
      <c r="C1" s="238"/>
      <c r="D1" s="265" t="str">
        <f>'1. Budget Grant Calculation'!C4</f>
        <v>Community and Comprehensive School</v>
      </c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  <c r="IH1" s="239"/>
      <c r="II1" s="239"/>
      <c r="IJ1" s="239"/>
      <c r="IK1" s="239"/>
      <c r="IL1" s="239"/>
      <c r="IM1" s="239"/>
      <c r="IN1" s="239"/>
      <c r="IO1" s="239"/>
      <c r="IP1" s="239"/>
      <c r="IQ1" s="239"/>
      <c r="IR1" s="239"/>
      <c r="IS1" s="239"/>
      <c r="IT1" s="239"/>
      <c r="IU1" s="239"/>
      <c r="IV1" s="239"/>
    </row>
    <row r="2" spans="1:256" ht="17.25" x14ac:dyDescent="0.3">
      <c r="A2" s="238" t="s">
        <v>127</v>
      </c>
      <c r="B2" s="238"/>
      <c r="C2" s="238"/>
      <c r="D2" s="264" t="str">
        <f>'1. Budget Grant Calculation'!C5</f>
        <v>654321U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  <c r="HT2" s="239"/>
      <c r="HU2" s="239"/>
      <c r="HV2" s="239"/>
      <c r="HW2" s="239"/>
      <c r="HX2" s="239"/>
      <c r="HY2" s="239"/>
      <c r="HZ2" s="239"/>
      <c r="IA2" s="239"/>
      <c r="IB2" s="239"/>
      <c r="IC2" s="239"/>
      <c r="ID2" s="239"/>
      <c r="IE2" s="239"/>
      <c r="IF2" s="239"/>
      <c r="IG2" s="239"/>
      <c r="IH2" s="239"/>
      <c r="II2" s="239"/>
      <c r="IJ2" s="239"/>
      <c r="IK2" s="239"/>
      <c r="IL2" s="239"/>
      <c r="IM2" s="239"/>
      <c r="IN2" s="239"/>
      <c r="IO2" s="239"/>
      <c r="IP2" s="239"/>
      <c r="IQ2" s="239"/>
      <c r="IR2" s="239"/>
      <c r="IS2" s="239"/>
      <c r="IT2" s="239"/>
      <c r="IU2" s="239"/>
      <c r="IV2" s="239"/>
    </row>
    <row r="3" spans="1:256" ht="17.25" x14ac:dyDescent="0.3">
      <c r="A3" s="238"/>
      <c r="B3" s="238"/>
      <c r="C3" s="238"/>
      <c r="D3" s="264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  <c r="IH3" s="239"/>
      <c r="II3" s="239"/>
      <c r="IJ3" s="239"/>
      <c r="IK3" s="239"/>
      <c r="IL3" s="239"/>
      <c r="IM3" s="239"/>
      <c r="IN3" s="239"/>
      <c r="IO3" s="239"/>
      <c r="IP3" s="239"/>
      <c r="IQ3" s="239"/>
      <c r="IR3" s="239"/>
      <c r="IS3" s="239"/>
      <c r="IT3" s="239"/>
      <c r="IU3" s="239"/>
      <c r="IV3" s="239"/>
    </row>
    <row r="4" spans="1:256" ht="17.25" x14ac:dyDescent="0.3">
      <c r="A4" s="238"/>
      <c r="B4" s="238"/>
      <c r="C4" s="238"/>
      <c r="D4" s="238"/>
      <c r="E4" s="238"/>
      <c r="F4" s="238"/>
      <c r="G4" s="272" t="s">
        <v>128</v>
      </c>
      <c r="H4" s="272"/>
      <c r="I4" s="272"/>
      <c r="J4" s="272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  <c r="IB4" s="239"/>
      <c r="IC4" s="239"/>
      <c r="ID4" s="239"/>
      <c r="IE4" s="239"/>
      <c r="IF4" s="239"/>
      <c r="IG4" s="239"/>
      <c r="IH4" s="239"/>
      <c r="II4" s="239"/>
      <c r="IJ4" s="239"/>
      <c r="IK4" s="239"/>
      <c r="IL4" s="239"/>
      <c r="IM4" s="239"/>
      <c r="IN4" s="239"/>
      <c r="IO4" s="239"/>
      <c r="IP4" s="239"/>
      <c r="IQ4" s="239"/>
      <c r="IR4" s="239"/>
      <c r="IS4" s="239"/>
      <c r="IT4" s="239"/>
      <c r="IU4" s="239"/>
      <c r="IV4" s="239"/>
    </row>
    <row r="5" spans="1:256" ht="17.25" x14ac:dyDescent="0.3">
      <c r="A5" s="238" t="s">
        <v>129</v>
      </c>
      <c r="B5" s="238"/>
      <c r="C5" s="238"/>
      <c r="D5" s="238"/>
      <c r="E5" s="238"/>
      <c r="F5" s="238"/>
      <c r="G5" s="270" t="s">
        <v>190</v>
      </c>
      <c r="H5" s="270"/>
      <c r="I5" s="270"/>
      <c r="J5" s="270"/>
      <c r="K5" s="271"/>
      <c r="L5" s="271"/>
      <c r="M5" s="238"/>
      <c r="N5" s="238"/>
      <c r="O5" s="238"/>
      <c r="P5" s="238"/>
      <c r="Q5" s="238"/>
      <c r="R5" s="238"/>
      <c r="S5" s="238"/>
      <c r="T5" s="238"/>
      <c r="U5" s="238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  <c r="HO5" s="239"/>
      <c r="HP5" s="239"/>
      <c r="HQ5" s="239"/>
      <c r="HR5" s="239"/>
      <c r="HS5" s="239"/>
      <c r="HT5" s="239"/>
      <c r="HU5" s="239"/>
      <c r="HV5" s="239"/>
      <c r="HW5" s="239"/>
      <c r="HX5" s="239"/>
      <c r="HY5" s="239"/>
      <c r="HZ5" s="239"/>
      <c r="IA5" s="239"/>
      <c r="IB5" s="239"/>
      <c r="IC5" s="239"/>
      <c r="ID5" s="239"/>
      <c r="IE5" s="239"/>
      <c r="IF5" s="239"/>
      <c r="IG5" s="239"/>
      <c r="IH5" s="239"/>
      <c r="II5" s="239"/>
      <c r="IJ5" s="239"/>
      <c r="IK5" s="239"/>
      <c r="IL5" s="239"/>
      <c r="IM5" s="239"/>
      <c r="IN5" s="239"/>
      <c r="IO5" s="239"/>
      <c r="IP5" s="239"/>
      <c r="IQ5" s="239"/>
      <c r="IR5" s="239"/>
      <c r="IS5" s="239"/>
      <c r="IT5" s="239"/>
      <c r="IU5" s="239"/>
      <c r="IV5" s="239"/>
    </row>
    <row r="6" spans="1:256" ht="17.25" x14ac:dyDescent="0.3">
      <c r="A6" s="241" t="s">
        <v>223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  <c r="HT6" s="239"/>
      <c r="HU6" s="239"/>
      <c r="HV6" s="239"/>
      <c r="HW6" s="239"/>
      <c r="HX6" s="239"/>
      <c r="HY6" s="239"/>
      <c r="HZ6" s="239"/>
      <c r="IA6" s="239"/>
      <c r="IB6" s="239"/>
      <c r="IC6" s="239"/>
      <c r="ID6" s="239"/>
      <c r="IE6" s="239"/>
      <c r="IF6" s="239"/>
      <c r="IG6" s="239"/>
      <c r="IH6" s="239"/>
      <c r="II6" s="239"/>
      <c r="IJ6" s="239"/>
      <c r="IK6" s="239"/>
      <c r="IL6" s="239"/>
      <c r="IM6" s="239"/>
      <c r="IN6" s="239"/>
      <c r="IO6" s="239"/>
      <c r="IP6" s="239"/>
      <c r="IQ6" s="239"/>
      <c r="IR6" s="239"/>
      <c r="IS6" s="239"/>
      <c r="IT6" s="239"/>
      <c r="IU6" s="239"/>
      <c r="IV6" s="239"/>
    </row>
    <row r="7" spans="1:256" s="279" customFormat="1" ht="17.25" x14ac:dyDescent="0.3">
      <c r="A7" s="241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  <c r="FF7" s="239"/>
      <c r="FG7" s="239"/>
      <c r="FH7" s="239"/>
      <c r="FI7" s="239"/>
      <c r="FJ7" s="239"/>
      <c r="FK7" s="239"/>
      <c r="FL7" s="239"/>
      <c r="FM7" s="239"/>
      <c r="FN7" s="239"/>
      <c r="FO7" s="239"/>
      <c r="FP7" s="239"/>
      <c r="FQ7" s="239"/>
      <c r="FR7" s="239"/>
      <c r="FS7" s="239"/>
      <c r="FT7" s="239"/>
      <c r="FU7" s="239"/>
      <c r="FV7" s="239"/>
      <c r="FW7" s="239"/>
      <c r="FX7" s="239"/>
      <c r="FY7" s="239"/>
      <c r="FZ7" s="239"/>
      <c r="GA7" s="239"/>
      <c r="GB7" s="239"/>
      <c r="GC7" s="239"/>
      <c r="GD7" s="239"/>
      <c r="GE7" s="239"/>
      <c r="GF7" s="239"/>
      <c r="GG7" s="239"/>
      <c r="GH7" s="239"/>
      <c r="GI7" s="239"/>
      <c r="GJ7" s="239"/>
      <c r="GK7" s="239"/>
      <c r="GL7" s="239"/>
      <c r="GM7" s="239"/>
      <c r="GN7" s="239"/>
      <c r="GO7" s="239"/>
      <c r="GP7" s="239"/>
      <c r="GQ7" s="239"/>
      <c r="GR7" s="239"/>
      <c r="GS7" s="239"/>
      <c r="GT7" s="239"/>
      <c r="GU7" s="239"/>
      <c r="GV7" s="239"/>
      <c r="GW7" s="239"/>
      <c r="GX7" s="239"/>
      <c r="GY7" s="239"/>
      <c r="GZ7" s="239"/>
      <c r="HA7" s="239"/>
      <c r="HB7" s="239"/>
      <c r="HC7" s="239"/>
      <c r="HD7" s="239"/>
      <c r="HE7" s="239"/>
      <c r="HF7" s="239"/>
      <c r="HG7" s="239"/>
      <c r="HH7" s="239"/>
      <c r="HI7" s="239"/>
      <c r="HJ7" s="239"/>
      <c r="HK7" s="239"/>
      <c r="HL7" s="239"/>
      <c r="HM7" s="239"/>
      <c r="HN7" s="239"/>
      <c r="HO7" s="239"/>
      <c r="HP7" s="239"/>
      <c r="HQ7" s="239"/>
      <c r="HR7" s="239"/>
      <c r="HS7" s="239"/>
      <c r="HT7" s="239"/>
      <c r="HU7" s="239"/>
      <c r="HV7" s="239"/>
      <c r="HW7" s="239"/>
      <c r="HX7" s="239"/>
      <c r="HY7" s="239"/>
      <c r="HZ7" s="239"/>
      <c r="IA7" s="239"/>
      <c r="IB7" s="239"/>
      <c r="IC7" s="239"/>
      <c r="ID7" s="239"/>
      <c r="IE7" s="239"/>
      <c r="IF7" s="239"/>
      <c r="IG7" s="239"/>
      <c r="IH7" s="239"/>
      <c r="II7" s="239"/>
      <c r="IJ7" s="239"/>
      <c r="IK7" s="239"/>
      <c r="IL7" s="239"/>
      <c r="IM7" s="239"/>
      <c r="IN7" s="239"/>
      <c r="IO7" s="239"/>
      <c r="IP7" s="239"/>
      <c r="IQ7" s="239"/>
      <c r="IR7" s="239"/>
      <c r="IS7" s="239"/>
      <c r="IT7" s="239"/>
      <c r="IU7" s="239"/>
      <c r="IV7" s="239"/>
    </row>
    <row r="8" spans="1:256" x14ac:dyDescent="0.25">
      <c r="B8" s="441" t="s">
        <v>209</v>
      </c>
      <c r="C8" s="441"/>
      <c r="D8" s="441"/>
      <c r="E8" s="441"/>
      <c r="F8" s="441"/>
      <c r="G8" s="442"/>
      <c r="H8" s="4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</row>
    <row r="10" spans="1:256" ht="110.25" x14ac:dyDescent="0.25">
      <c r="A10" s="243" t="s">
        <v>130</v>
      </c>
      <c r="B10" s="244" t="s">
        <v>131</v>
      </c>
      <c r="C10" s="244" t="s">
        <v>132</v>
      </c>
      <c r="D10" s="244" t="s">
        <v>133</v>
      </c>
      <c r="E10" s="273" t="s">
        <v>134</v>
      </c>
      <c r="F10" s="244" t="s">
        <v>135</v>
      </c>
      <c r="G10" s="273" t="s">
        <v>136</v>
      </c>
      <c r="H10" s="273" t="s">
        <v>137</v>
      </c>
      <c r="I10" s="296" t="s">
        <v>317</v>
      </c>
      <c r="J10" s="244" t="s">
        <v>138</v>
      </c>
      <c r="K10" s="244" t="s">
        <v>139</v>
      </c>
      <c r="L10" s="273" t="s">
        <v>140</v>
      </c>
      <c r="M10" s="244" t="s">
        <v>224</v>
      </c>
      <c r="N10" s="275" t="s">
        <v>141</v>
      </c>
      <c r="O10" s="277" t="s">
        <v>142</v>
      </c>
      <c r="P10" s="245" t="s">
        <v>143</v>
      </c>
      <c r="Q10" s="244" t="s">
        <v>144</v>
      </c>
      <c r="R10" s="277" t="s">
        <v>145</v>
      </c>
      <c r="S10" s="244" t="s">
        <v>196</v>
      </c>
      <c r="T10" s="273" t="s">
        <v>146</v>
      </c>
      <c r="U10" s="273" t="s">
        <v>191</v>
      </c>
      <c r="V10" s="273" t="s">
        <v>147</v>
      </c>
      <c r="W10" s="244" t="s">
        <v>148</v>
      </c>
      <c r="X10" s="244" t="s">
        <v>149</v>
      </c>
      <c r="Y10" s="244" t="s">
        <v>197</v>
      </c>
      <c r="Z10" s="244" t="s">
        <v>150</v>
      </c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  <c r="IO10" s="246"/>
      <c r="IP10" s="246"/>
      <c r="IQ10" s="246"/>
      <c r="IR10" s="246"/>
      <c r="IS10" s="246"/>
      <c r="IT10" s="246"/>
      <c r="IU10" s="246"/>
      <c r="IV10" s="246"/>
    </row>
    <row r="11" spans="1:256" x14ac:dyDescent="0.25">
      <c r="A11" s="247" t="str">
        <f>D2</f>
        <v>654321U</v>
      </c>
      <c r="B11" s="248"/>
      <c r="C11" s="248"/>
      <c r="D11" s="248"/>
      <c r="E11" s="274"/>
      <c r="F11" s="249"/>
      <c r="G11" s="274"/>
      <c r="H11" s="274"/>
      <c r="I11" s="248"/>
      <c r="J11" s="250"/>
      <c r="K11" s="249"/>
      <c r="L11" s="274"/>
      <c r="M11" s="284"/>
      <c r="N11" s="276"/>
      <c r="O11" s="281">
        <f>M11*(100%+N11)</f>
        <v>0</v>
      </c>
      <c r="P11" s="251"/>
      <c r="Q11" s="248"/>
      <c r="R11" s="285">
        <f>P11*Q11</f>
        <v>0</v>
      </c>
      <c r="S11" s="248"/>
      <c r="T11" s="274"/>
      <c r="U11" s="274"/>
      <c r="V11" s="274"/>
      <c r="W11" s="248"/>
      <c r="X11" s="248"/>
      <c r="Y11" s="248"/>
      <c r="Z11" s="248"/>
    </row>
    <row r="12" spans="1:256" x14ac:dyDescent="0.25">
      <c r="A12" s="247" t="str">
        <f>D2</f>
        <v>654321U</v>
      </c>
      <c r="B12" s="248"/>
      <c r="C12" s="248"/>
      <c r="D12" s="252"/>
      <c r="E12" s="274"/>
      <c r="F12" s="249"/>
      <c r="G12" s="274"/>
      <c r="H12" s="274"/>
      <c r="I12" s="248"/>
      <c r="J12" s="248"/>
      <c r="K12" s="249"/>
      <c r="L12" s="274"/>
      <c r="M12" s="284"/>
      <c r="N12" s="276"/>
      <c r="O12" s="281">
        <f t="shared" ref="O12:O25" si="0">M12*(100%+N12)</f>
        <v>0</v>
      </c>
      <c r="P12" s="251"/>
      <c r="Q12" s="248"/>
      <c r="R12" s="285">
        <f>P12*Q12</f>
        <v>0</v>
      </c>
      <c r="S12" s="248"/>
      <c r="T12" s="274"/>
      <c r="U12" s="274"/>
      <c r="V12" s="274"/>
      <c r="W12" s="248"/>
      <c r="X12" s="248"/>
      <c r="Y12" s="248"/>
      <c r="Z12" s="248"/>
    </row>
    <row r="13" spans="1:256" x14ac:dyDescent="0.25">
      <c r="A13" s="247" t="str">
        <f>D2</f>
        <v>654321U</v>
      </c>
      <c r="B13" s="248"/>
      <c r="C13" s="248"/>
      <c r="D13" s="248"/>
      <c r="E13" s="274"/>
      <c r="F13" s="249"/>
      <c r="G13" s="274"/>
      <c r="H13" s="274"/>
      <c r="I13" s="248"/>
      <c r="J13" s="250"/>
      <c r="K13" s="249"/>
      <c r="L13" s="274"/>
      <c r="M13" s="284"/>
      <c r="N13" s="276"/>
      <c r="O13" s="281">
        <f t="shared" si="0"/>
        <v>0</v>
      </c>
      <c r="P13" s="251"/>
      <c r="Q13" s="248"/>
      <c r="R13" s="285">
        <f t="shared" ref="R13:R25" si="1">P13*Q13</f>
        <v>0</v>
      </c>
      <c r="S13" s="248"/>
      <c r="T13" s="274"/>
      <c r="U13" s="274"/>
      <c r="V13" s="274"/>
      <c r="W13" s="248"/>
      <c r="X13" s="248"/>
      <c r="Y13" s="248"/>
      <c r="Z13" s="248"/>
    </row>
    <row r="14" spans="1:256" x14ac:dyDescent="0.25">
      <c r="A14" s="247" t="str">
        <f>D2</f>
        <v>654321U</v>
      </c>
      <c r="B14" s="248"/>
      <c r="C14" s="248"/>
      <c r="D14" s="248"/>
      <c r="E14" s="274"/>
      <c r="F14" s="248"/>
      <c r="G14" s="274"/>
      <c r="H14" s="274"/>
      <c r="I14" s="248"/>
      <c r="J14" s="248"/>
      <c r="K14" s="249"/>
      <c r="L14" s="274"/>
      <c r="M14" s="284"/>
      <c r="N14" s="276"/>
      <c r="O14" s="281">
        <f t="shared" si="0"/>
        <v>0</v>
      </c>
      <c r="P14" s="251"/>
      <c r="Q14" s="248"/>
      <c r="R14" s="285">
        <f t="shared" si="1"/>
        <v>0</v>
      </c>
      <c r="S14" s="248"/>
      <c r="T14" s="274"/>
      <c r="U14" s="274"/>
      <c r="V14" s="274"/>
      <c r="W14" s="248"/>
      <c r="X14" s="248"/>
      <c r="Y14" s="248"/>
      <c r="Z14" s="248"/>
    </row>
    <row r="15" spans="1:256" x14ac:dyDescent="0.25">
      <c r="A15" s="247" t="str">
        <f>D2</f>
        <v>654321U</v>
      </c>
      <c r="B15" s="248"/>
      <c r="C15" s="248"/>
      <c r="D15" s="248"/>
      <c r="E15" s="274"/>
      <c r="F15" s="248"/>
      <c r="G15" s="274"/>
      <c r="H15" s="274"/>
      <c r="I15" s="248"/>
      <c r="J15" s="248"/>
      <c r="K15" s="248"/>
      <c r="L15" s="274"/>
      <c r="M15" s="284"/>
      <c r="N15" s="276"/>
      <c r="O15" s="281">
        <f t="shared" si="0"/>
        <v>0</v>
      </c>
      <c r="P15" s="251"/>
      <c r="Q15" s="248"/>
      <c r="R15" s="285">
        <f t="shared" si="1"/>
        <v>0</v>
      </c>
      <c r="S15" s="248"/>
      <c r="T15" s="274"/>
      <c r="U15" s="274"/>
      <c r="V15" s="274"/>
      <c r="W15" s="248"/>
      <c r="X15" s="248"/>
      <c r="Y15" s="248"/>
      <c r="Z15" s="248"/>
    </row>
    <row r="16" spans="1:256" x14ac:dyDescent="0.25">
      <c r="A16" s="247" t="str">
        <f>D2</f>
        <v>654321U</v>
      </c>
      <c r="B16" s="248"/>
      <c r="C16" s="248"/>
      <c r="D16" s="248"/>
      <c r="E16" s="274"/>
      <c r="F16" s="248"/>
      <c r="G16" s="274"/>
      <c r="H16" s="274"/>
      <c r="I16" s="248"/>
      <c r="J16" s="248"/>
      <c r="K16" s="248"/>
      <c r="L16" s="274"/>
      <c r="M16" s="284"/>
      <c r="N16" s="276"/>
      <c r="O16" s="281">
        <f t="shared" si="0"/>
        <v>0</v>
      </c>
      <c r="P16" s="251"/>
      <c r="Q16" s="248"/>
      <c r="R16" s="285">
        <f t="shared" si="1"/>
        <v>0</v>
      </c>
      <c r="S16" s="248"/>
      <c r="T16" s="274"/>
      <c r="U16" s="274"/>
      <c r="V16" s="274"/>
      <c r="W16" s="248"/>
      <c r="X16" s="248"/>
      <c r="Y16" s="248"/>
      <c r="Z16" s="248"/>
    </row>
    <row r="17" spans="1:26" x14ac:dyDescent="0.25">
      <c r="A17" s="247" t="str">
        <f>D2</f>
        <v>654321U</v>
      </c>
      <c r="B17" s="248"/>
      <c r="C17" s="248"/>
      <c r="D17" s="248"/>
      <c r="E17" s="274"/>
      <c r="F17" s="248"/>
      <c r="G17" s="274"/>
      <c r="H17" s="274"/>
      <c r="I17" s="248"/>
      <c r="J17" s="248"/>
      <c r="K17" s="248"/>
      <c r="L17" s="274"/>
      <c r="M17" s="284"/>
      <c r="N17" s="276"/>
      <c r="O17" s="281">
        <f t="shared" si="0"/>
        <v>0</v>
      </c>
      <c r="P17" s="251"/>
      <c r="Q17" s="248"/>
      <c r="R17" s="285">
        <f t="shared" si="1"/>
        <v>0</v>
      </c>
      <c r="S17" s="248"/>
      <c r="T17" s="274"/>
      <c r="U17" s="274"/>
      <c r="V17" s="274"/>
      <c r="W17" s="248"/>
      <c r="X17" s="248"/>
      <c r="Y17" s="248"/>
      <c r="Z17" s="248"/>
    </row>
    <row r="18" spans="1:26" x14ac:dyDescent="0.25">
      <c r="A18" s="247" t="str">
        <f>D2</f>
        <v>654321U</v>
      </c>
      <c r="B18" s="248"/>
      <c r="C18" s="248"/>
      <c r="D18" s="248"/>
      <c r="E18" s="274"/>
      <c r="F18" s="248"/>
      <c r="G18" s="274"/>
      <c r="H18" s="274"/>
      <c r="I18" s="248"/>
      <c r="J18" s="248"/>
      <c r="K18" s="248"/>
      <c r="L18" s="274"/>
      <c r="M18" s="284"/>
      <c r="N18" s="276"/>
      <c r="O18" s="281">
        <f t="shared" si="0"/>
        <v>0</v>
      </c>
      <c r="P18" s="251"/>
      <c r="Q18" s="248"/>
      <c r="R18" s="285">
        <f t="shared" si="1"/>
        <v>0</v>
      </c>
      <c r="S18" s="248"/>
      <c r="T18" s="274"/>
      <c r="U18" s="274"/>
      <c r="V18" s="274"/>
      <c r="W18" s="248"/>
      <c r="X18" s="248"/>
      <c r="Y18" s="248"/>
      <c r="Z18" s="248"/>
    </row>
    <row r="19" spans="1:26" x14ac:dyDescent="0.25">
      <c r="A19" s="247" t="str">
        <f>D2</f>
        <v>654321U</v>
      </c>
      <c r="B19" s="248"/>
      <c r="C19" s="248"/>
      <c r="D19" s="248"/>
      <c r="E19" s="274"/>
      <c r="F19" s="248"/>
      <c r="G19" s="274"/>
      <c r="H19" s="274"/>
      <c r="I19" s="248"/>
      <c r="J19" s="248"/>
      <c r="K19" s="248"/>
      <c r="L19" s="274"/>
      <c r="M19" s="284"/>
      <c r="N19" s="276"/>
      <c r="O19" s="281">
        <f t="shared" si="0"/>
        <v>0</v>
      </c>
      <c r="P19" s="251"/>
      <c r="Q19" s="248"/>
      <c r="R19" s="285">
        <f t="shared" si="1"/>
        <v>0</v>
      </c>
      <c r="S19" s="248"/>
      <c r="T19" s="274"/>
      <c r="U19" s="274"/>
      <c r="V19" s="274"/>
      <c r="W19" s="248"/>
      <c r="X19" s="248"/>
      <c r="Y19" s="248"/>
      <c r="Z19" s="248"/>
    </row>
    <row r="20" spans="1:26" x14ac:dyDescent="0.25">
      <c r="A20" s="247" t="str">
        <f>D2</f>
        <v>654321U</v>
      </c>
      <c r="B20" s="248"/>
      <c r="C20" s="248"/>
      <c r="D20" s="248"/>
      <c r="E20" s="274"/>
      <c r="F20" s="248"/>
      <c r="G20" s="274"/>
      <c r="H20" s="274"/>
      <c r="I20" s="248"/>
      <c r="J20" s="248"/>
      <c r="K20" s="248"/>
      <c r="L20" s="274"/>
      <c r="M20" s="284"/>
      <c r="N20" s="276"/>
      <c r="O20" s="281">
        <f t="shared" si="0"/>
        <v>0</v>
      </c>
      <c r="P20" s="251"/>
      <c r="Q20" s="248"/>
      <c r="R20" s="285">
        <f t="shared" si="1"/>
        <v>0</v>
      </c>
      <c r="S20" s="248"/>
      <c r="T20" s="274"/>
      <c r="U20" s="274"/>
      <c r="V20" s="274"/>
      <c r="W20" s="248"/>
      <c r="X20" s="248"/>
      <c r="Y20" s="248"/>
      <c r="Z20" s="248"/>
    </row>
    <row r="21" spans="1:26" x14ac:dyDescent="0.25">
      <c r="A21" s="247" t="str">
        <f>D2</f>
        <v>654321U</v>
      </c>
      <c r="B21" s="248"/>
      <c r="C21" s="248"/>
      <c r="D21" s="248"/>
      <c r="E21" s="274"/>
      <c r="F21" s="248"/>
      <c r="G21" s="274"/>
      <c r="H21" s="274"/>
      <c r="I21" s="248"/>
      <c r="J21" s="248"/>
      <c r="K21" s="248"/>
      <c r="L21" s="274"/>
      <c r="M21" s="284"/>
      <c r="N21" s="276"/>
      <c r="O21" s="281">
        <f t="shared" si="0"/>
        <v>0</v>
      </c>
      <c r="P21" s="251"/>
      <c r="Q21" s="248"/>
      <c r="R21" s="285">
        <f t="shared" si="1"/>
        <v>0</v>
      </c>
      <c r="S21" s="248"/>
      <c r="T21" s="274"/>
      <c r="U21" s="274"/>
      <c r="V21" s="274"/>
      <c r="W21" s="248"/>
      <c r="X21" s="248"/>
      <c r="Y21" s="248"/>
      <c r="Z21" s="248"/>
    </row>
    <row r="22" spans="1:26" x14ac:dyDescent="0.25">
      <c r="A22" s="247" t="str">
        <f>D2</f>
        <v>654321U</v>
      </c>
      <c r="B22" s="248"/>
      <c r="C22" s="248"/>
      <c r="D22" s="248"/>
      <c r="E22" s="274"/>
      <c r="F22" s="248"/>
      <c r="G22" s="274"/>
      <c r="H22" s="274"/>
      <c r="I22" s="248"/>
      <c r="J22" s="248"/>
      <c r="K22" s="248"/>
      <c r="L22" s="274"/>
      <c r="M22" s="284"/>
      <c r="N22" s="276"/>
      <c r="O22" s="281">
        <f t="shared" si="0"/>
        <v>0</v>
      </c>
      <c r="P22" s="251"/>
      <c r="Q22" s="248"/>
      <c r="R22" s="285">
        <f t="shared" si="1"/>
        <v>0</v>
      </c>
      <c r="S22" s="248"/>
      <c r="T22" s="274"/>
      <c r="U22" s="274"/>
      <c r="V22" s="274"/>
      <c r="W22" s="248"/>
      <c r="X22" s="248"/>
      <c r="Y22" s="248"/>
      <c r="Z22" s="248"/>
    </row>
    <row r="23" spans="1:26" x14ac:dyDescent="0.25">
      <c r="A23" s="247" t="str">
        <f>D2</f>
        <v>654321U</v>
      </c>
      <c r="B23" s="248"/>
      <c r="C23" s="248"/>
      <c r="D23" s="248"/>
      <c r="E23" s="274"/>
      <c r="F23" s="248"/>
      <c r="G23" s="274"/>
      <c r="H23" s="274"/>
      <c r="I23" s="248"/>
      <c r="J23" s="248"/>
      <c r="K23" s="248"/>
      <c r="L23" s="274"/>
      <c r="M23" s="284"/>
      <c r="N23" s="276"/>
      <c r="O23" s="281">
        <f t="shared" si="0"/>
        <v>0</v>
      </c>
      <c r="P23" s="251"/>
      <c r="Q23" s="248"/>
      <c r="R23" s="285">
        <f t="shared" si="1"/>
        <v>0</v>
      </c>
      <c r="S23" s="248"/>
      <c r="T23" s="274"/>
      <c r="U23" s="274"/>
      <c r="V23" s="274"/>
      <c r="W23" s="248"/>
      <c r="X23" s="248"/>
      <c r="Y23" s="248"/>
      <c r="Z23" s="248"/>
    </row>
    <row r="24" spans="1:26" x14ac:dyDescent="0.25">
      <c r="A24" s="247" t="str">
        <f>D2</f>
        <v>654321U</v>
      </c>
      <c r="B24" s="248"/>
      <c r="C24" s="248"/>
      <c r="D24" s="248"/>
      <c r="E24" s="274"/>
      <c r="F24" s="248"/>
      <c r="G24" s="274"/>
      <c r="H24" s="274"/>
      <c r="I24" s="248"/>
      <c r="J24" s="248"/>
      <c r="K24" s="248"/>
      <c r="L24" s="274"/>
      <c r="M24" s="284"/>
      <c r="N24" s="276"/>
      <c r="O24" s="281">
        <f t="shared" si="0"/>
        <v>0</v>
      </c>
      <c r="P24" s="251"/>
      <c r="Q24" s="248"/>
      <c r="R24" s="285">
        <f t="shared" si="1"/>
        <v>0</v>
      </c>
      <c r="S24" s="248"/>
      <c r="T24" s="274"/>
      <c r="U24" s="274"/>
      <c r="V24" s="274"/>
      <c r="W24" s="248"/>
      <c r="X24" s="248"/>
      <c r="Y24" s="248"/>
      <c r="Z24" s="248"/>
    </row>
    <row r="25" spans="1:26" ht="16.5" thickBot="1" x14ac:dyDescent="0.3">
      <c r="A25" s="247" t="str">
        <f>D2</f>
        <v>654321U</v>
      </c>
      <c r="B25" s="248"/>
      <c r="C25" s="248"/>
      <c r="D25" s="248"/>
      <c r="E25" s="274"/>
      <c r="F25" s="248"/>
      <c r="G25" s="274"/>
      <c r="H25" s="274"/>
      <c r="I25" s="248"/>
      <c r="J25" s="248"/>
      <c r="K25" s="248"/>
      <c r="L25" s="274"/>
      <c r="M25" s="284"/>
      <c r="N25" s="276"/>
      <c r="O25" s="282">
        <f t="shared" si="0"/>
        <v>0</v>
      </c>
      <c r="P25" s="251"/>
      <c r="Q25" s="248"/>
      <c r="R25" s="285">
        <f t="shared" si="1"/>
        <v>0</v>
      </c>
      <c r="S25" s="248"/>
      <c r="T25" s="274"/>
      <c r="U25" s="274"/>
      <c r="V25" s="274"/>
      <c r="W25" s="248"/>
      <c r="X25" s="248"/>
      <c r="Y25" s="248"/>
      <c r="Z25" s="248"/>
    </row>
    <row r="26" spans="1:26" ht="16.5" thickBot="1" x14ac:dyDescent="0.3">
      <c r="O26" s="283">
        <f>SUM(O11:O25)</f>
        <v>0</v>
      </c>
      <c r="P26" s="278"/>
    </row>
    <row r="27" spans="1:26" x14ac:dyDescent="0.25">
      <c r="O27" s="279"/>
      <c r="P27" s="278"/>
      <c r="Q27" s="280"/>
    </row>
    <row r="32" spans="1:26" x14ac:dyDescent="0.25">
      <c r="A32" s="253" t="s">
        <v>150</v>
      </c>
    </row>
    <row r="33" spans="1:7" x14ac:dyDescent="0.25">
      <c r="A33" s="240" t="s">
        <v>398</v>
      </c>
    </row>
    <row r="34" spans="1:7" x14ac:dyDescent="0.25">
      <c r="A34" s="254" t="s">
        <v>154</v>
      </c>
      <c r="B34" s="294" t="s">
        <v>403</v>
      </c>
      <c r="G34" s="435"/>
    </row>
    <row r="35" spans="1:7" x14ac:dyDescent="0.25">
      <c r="A35" s="254" t="s">
        <v>155</v>
      </c>
      <c r="B35" s="240" t="s">
        <v>399</v>
      </c>
    </row>
    <row r="36" spans="1:7" s="279" customFormat="1" x14ac:dyDescent="0.25">
      <c r="A36" s="254"/>
      <c r="B36" s="279" t="s">
        <v>400</v>
      </c>
    </row>
    <row r="37" spans="1:7" x14ac:dyDescent="0.25">
      <c r="B37" s="240" t="s">
        <v>401</v>
      </c>
    </row>
    <row r="38" spans="1:7" s="279" customFormat="1" x14ac:dyDescent="0.25">
      <c r="B38" s="279" t="s">
        <v>402</v>
      </c>
    </row>
    <row r="39" spans="1:7" s="279" customFormat="1" x14ac:dyDescent="0.25"/>
    <row r="40" spans="1:7" x14ac:dyDescent="0.25">
      <c r="B40" s="279" t="s">
        <v>395</v>
      </c>
    </row>
    <row r="41" spans="1:7" s="279" customFormat="1" x14ac:dyDescent="0.25">
      <c r="B41" s="279" t="s">
        <v>394</v>
      </c>
    </row>
    <row r="42" spans="1:7" s="279" customFormat="1" x14ac:dyDescent="0.25"/>
    <row r="43" spans="1:7" x14ac:dyDescent="0.25">
      <c r="B43" s="240" t="s">
        <v>396</v>
      </c>
      <c r="D43" s="436">
        <f>((20*40)/(37*52))</f>
        <v>0.41580041580041582</v>
      </c>
      <c r="E43" s="240" t="s">
        <v>397</v>
      </c>
    </row>
    <row r="44" spans="1:7" x14ac:dyDescent="0.25">
      <c r="G44" s="295"/>
    </row>
    <row r="45" spans="1:7" x14ac:dyDescent="0.25">
      <c r="B45" s="294" t="s">
        <v>195</v>
      </c>
      <c r="C45" s="294"/>
      <c r="D45" s="294"/>
      <c r="E45" s="294"/>
      <c r="F45" s="294"/>
      <c r="G45" s="294"/>
    </row>
    <row r="46" spans="1:7" x14ac:dyDescent="0.25">
      <c r="A46"/>
      <c r="B46" s="294" t="s">
        <v>192</v>
      </c>
      <c r="C46" s="226"/>
      <c r="D46" s="226"/>
      <c r="E46" s="226"/>
      <c r="F46" s="226"/>
      <c r="G46" s="226"/>
    </row>
    <row r="47" spans="1:7" x14ac:dyDescent="0.25">
      <c r="A47"/>
      <c r="B47" s="294" t="s">
        <v>193</v>
      </c>
      <c r="C47" s="226"/>
      <c r="D47" s="226"/>
      <c r="E47" s="226"/>
      <c r="F47" s="226"/>
      <c r="G47" s="226"/>
    </row>
    <row r="48" spans="1:7" x14ac:dyDescent="0.25">
      <c r="A48"/>
      <c r="B48" s="294" t="s">
        <v>194</v>
      </c>
      <c r="C48" s="226"/>
      <c r="D48" s="226"/>
      <c r="E48" s="226"/>
      <c r="F48" s="226"/>
      <c r="G48" s="226"/>
    </row>
    <row r="50" spans="1:2" x14ac:dyDescent="0.25">
      <c r="A50" s="240" t="s">
        <v>198</v>
      </c>
    </row>
    <row r="51" spans="1:2" x14ac:dyDescent="0.25">
      <c r="B51" s="240" t="s">
        <v>156</v>
      </c>
    </row>
    <row r="52" spans="1:2" x14ac:dyDescent="0.25">
      <c r="B52" s="240" t="s">
        <v>157</v>
      </c>
    </row>
    <row r="53" spans="1:2" x14ac:dyDescent="0.25">
      <c r="B53" s="240" t="s">
        <v>158</v>
      </c>
    </row>
    <row r="55" spans="1:2" x14ac:dyDescent="0.25">
      <c r="A55" s="240" t="s">
        <v>391</v>
      </c>
    </row>
    <row r="56" spans="1:2" x14ac:dyDescent="0.25">
      <c r="A56" s="240" t="s">
        <v>390</v>
      </c>
    </row>
    <row r="58" spans="1:2" x14ac:dyDescent="0.25">
      <c r="A58" s="240" t="s">
        <v>392</v>
      </c>
    </row>
    <row r="95" spans="1:1" hidden="1" x14ac:dyDescent="0.25"/>
    <row r="96" spans="1:1" hidden="1" x14ac:dyDescent="0.25">
      <c r="A96" s="240" t="s">
        <v>159</v>
      </c>
    </row>
    <row r="97" spans="1:1" hidden="1" x14ac:dyDescent="0.25">
      <c r="A97" s="240" t="s">
        <v>160</v>
      </c>
    </row>
    <row r="98" spans="1:1" hidden="1" x14ac:dyDescent="0.25">
      <c r="A98" s="240" t="s">
        <v>161</v>
      </c>
    </row>
    <row r="99" spans="1:1" hidden="1" x14ac:dyDescent="0.25">
      <c r="A99" s="240" t="s">
        <v>151</v>
      </c>
    </row>
    <row r="100" spans="1:1" hidden="1" x14ac:dyDescent="0.25">
      <c r="A100" s="240" t="s">
        <v>162</v>
      </c>
    </row>
    <row r="101" spans="1:1" hidden="1" x14ac:dyDescent="0.25">
      <c r="A101" s="240" t="s">
        <v>163</v>
      </c>
    </row>
    <row r="102" spans="1:1" hidden="1" x14ac:dyDescent="0.25"/>
    <row r="103" spans="1:1" hidden="1" x14ac:dyDescent="0.25"/>
    <row r="104" spans="1:1" hidden="1" x14ac:dyDescent="0.25">
      <c r="A104" s="240" t="s">
        <v>152</v>
      </c>
    </row>
    <row r="105" spans="1:1" hidden="1" x14ac:dyDescent="0.25">
      <c r="A105" s="240" t="s">
        <v>164</v>
      </c>
    </row>
    <row r="106" spans="1:1" hidden="1" x14ac:dyDescent="0.25">
      <c r="A106" s="240" t="s">
        <v>165</v>
      </c>
    </row>
    <row r="107" spans="1:1" hidden="1" x14ac:dyDescent="0.25">
      <c r="A107" s="240" t="s">
        <v>166</v>
      </c>
    </row>
    <row r="108" spans="1:1" hidden="1" x14ac:dyDescent="0.25">
      <c r="A108" s="240" t="s">
        <v>167</v>
      </c>
    </row>
    <row r="109" spans="1:1" hidden="1" x14ac:dyDescent="0.25">
      <c r="A109" s="240" t="s">
        <v>168</v>
      </c>
    </row>
    <row r="110" spans="1:1" hidden="1" x14ac:dyDescent="0.25">
      <c r="A110" s="240" t="s">
        <v>169</v>
      </c>
    </row>
    <row r="111" spans="1:1" hidden="1" x14ac:dyDescent="0.25">
      <c r="A111" s="240" t="s">
        <v>170</v>
      </c>
    </row>
    <row r="112" spans="1:1" s="279" customFormat="1" hidden="1" x14ac:dyDescent="0.25">
      <c r="A112" s="279" t="s">
        <v>393</v>
      </c>
    </row>
    <row r="113" spans="1:1" hidden="1" x14ac:dyDescent="0.25">
      <c r="A113" s="240" t="s">
        <v>163</v>
      </c>
    </row>
    <row r="114" spans="1:1" hidden="1" x14ac:dyDescent="0.25"/>
    <row r="115" spans="1:1" hidden="1" x14ac:dyDescent="0.25"/>
    <row r="116" spans="1:1" hidden="1" x14ac:dyDescent="0.25">
      <c r="A116" s="240" t="s">
        <v>153</v>
      </c>
    </row>
    <row r="117" spans="1:1" hidden="1" x14ac:dyDescent="0.25">
      <c r="A117" s="240" t="s">
        <v>171</v>
      </c>
    </row>
    <row r="118" spans="1:1" hidden="1" x14ac:dyDescent="0.25">
      <c r="A118" s="240" t="s">
        <v>172</v>
      </c>
    </row>
    <row r="119" spans="1:1" hidden="1" x14ac:dyDescent="0.25">
      <c r="A119" s="240" t="s">
        <v>173</v>
      </c>
    </row>
    <row r="120" spans="1:1" hidden="1" x14ac:dyDescent="0.25">
      <c r="A120" s="240" t="s">
        <v>174</v>
      </c>
    </row>
    <row r="121" spans="1:1" hidden="1" x14ac:dyDescent="0.25"/>
    <row r="122" spans="1:1" hidden="1" x14ac:dyDescent="0.25"/>
    <row r="123" spans="1:1" hidden="1" x14ac:dyDescent="0.25">
      <c r="A123" s="240" t="s">
        <v>175</v>
      </c>
    </row>
    <row r="124" spans="1:1" hidden="1" x14ac:dyDescent="0.25">
      <c r="A124" s="255">
        <v>0</v>
      </c>
    </row>
    <row r="125" spans="1:1" hidden="1" x14ac:dyDescent="0.25">
      <c r="A125" s="256">
        <v>5.0000000000000001E-3</v>
      </c>
    </row>
    <row r="126" spans="1:1" s="279" customFormat="1" hidden="1" x14ac:dyDescent="0.25">
      <c r="A126" s="256">
        <v>2.35E-2</v>
      </c>
    </row>
    <row r="127" spans="1:1" hidden="1" x14ac:dyDescent="0.25">
      <c r="A127" s="257">
        <v>8.7999999999999995E-2</v>
      </c>
    </row>
    <row r="128" spans="1:1" hidden="1" x14ac:dyDescent="0.25">
      <c r="A128" s="257">
        <v>0.1105</v>
      </c>
    </row>
    <row r="129" spans="1:1" hidden="1" x14ac:dyDescent="0.25"/>
    <row r="130" spans="1:1" hidden="1" x14ac:dyDescent="0.25"/>
    <row r="131" spans="1:1" hidden="1" x14ac:dyDescent="0.25">
      <c r="A131" s="240" t="s">
        <v>176</v>
      </c>
    </row>
    <row r="132" spans="1:1" hidden="1" x14ac:dyDescent="0.25">
      <c r="A132" s="240" t="s">
        <v>177</v>
      </c>
    </row>
    <row r="133" spans="1:1" hidden="1" x14ac:dyDescent="0.25">
      <c r="A133" s="240" t="s">
        <v>163</v>
      </c>
    </row>
    <row r="134" spans="1:1" hidden="1" x14ac:dyDescent="0.25"/>
    <row r="135" spans="1:1" hidden="1" x14ac:dyDescent="0.25"/>
  </sheetData>
  <dataValidations count="9">
    <dataValidation type="list" allowBlank="1" showInputMessage="1" showErrorMessage="1" sqref="V11:V25 T11:T25" xr:uid="{00000000-0002-0000-0300-000000000000}">
      <formula1>"Yes,No"</formula1>
    </dataValidation>
    <dataValidation type="list" allowBlank="1" showInputMessage="1" showErrorMessage="1" sqref="E11:E25" xr:uid="{00000000-0002-0000-0300-000001000000}">
      <formula1>"Female,Male"</formula1>
    </dataValidation>
    <dataValidation type="list" allowBlank="1" showInputMessage="1" showErrorMessage="1" sqref="G11:G25" xr:uid="{00000000-0002-0000-0300-000002000000}">
      <formula1>$A$97:$A$101</formula1>
    </dataValidation>
    <dataValidation type="list" allowBlank="1" showInputMessage="1" showErrorMessage="1" promptTitle="Select pay scale" sqref="H11:H25" xr:uid="{00000000-0002-0000-0300-000003000000}">
      <formula1>$A$104:$A$113</formula1>
    </dataValidation>
    <dataValidation type="list" allowBlank="1" showInputMessage="1" showErrorMessage="1" promptTitle="Select pay scale" sqref="L11:L25" xr:uid="{00000000-0002-0000-0300-000004000000}">
      <formula1>$A$116:$A$120</formula1>
    </dataValidation>
    <dataValidation type="list" allowBlank="1" showInputMessage="1" showErrorMessage="1" sqref="L11:L25" xr:uid="{00000000-0002-0000-0300-000005000000}">
      <formula1>$A$116:$A$120</formula1>
    </dataValidation>
    <dataValidation type="list" allowBlank="1" showInputMessage="1" showErrorMessage="1" sqref="N11:N25" xr:uid="{00000000-0002-0000-0300-000006000000}">
      <formula1>$A$124:$A$128</formula1>
    </dataValidation>
    <dataValidation type="list" allowBlank="1" showInputMessage="1" showErrorMessage="1" promptTitle="Select pay scale" sqref="N11:N25" xr:uid="{00000000-0002-0000-0300-000007000000}">
      <formula1>$A$124:$A$128</formula1>
    </dataValidation>
    <dataValidation type="list" allowBlank="1" showInputMessage="1" showErrorMessage="1" sqref="Y11:Y25" xr:uid="{00000000-0002-0000-0300-000008000000}">
      <formula1>"Yes, No"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5"/>
  <sheetViews>
    <sheetView workbookViewId="0">
      <selection activeCell="B9" sqref="B9:H9"/>
    </sheetView>
  </sheetViews>
  <sheetFormatPr defaultRowHeight="15" x14ac:dyDescent="0.25"/>
  <cols>
    <col min="3" max="3" width="9.7109375" customWidth="1"/>
    <col min="4" max="4" width="10.7109375" customWidth="1"/>
    <col min="7" max="7" width="23.28515625" customWidth="1"/>
    <col min="8" max="8" width="17.5703125" customWidth="1"/>
    <col min="9" max="9" width="14.28515625" customWidth="1"/>
    <col min="10" max="10" width="13.140625" customWidth="1"/>
    <col min="11" max="11" width="16.28515625" customWidth="1"/>
    <col min="13" max="13" width="14.28515625" customWidth="1"/>
    <col min="16" max="16" width="12.28515625" customWidth="1"/>
    <col min="17" max="17" width="16.5703125" customWidth="1"/>
  </cols>
  <sheetData>
    <row r="1" spans="1:18" s="239" customFormat="1" ht="17.25" x14ac:dyDescent="0.3">
      <c r="A1" s="238" t="s">
        <v>126</v>
      </c>
      <c r="B1" s="238"/>
      <c r="C1" s="238"/>
      <c r="D1" s="238" t="str">
        <f>'1. Budget Grant Calculation'!C4</f>
        <v>Community and Comprehensive School</v>
      </c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8" s="239" customFormat="1" ht="17.25" x14ac:dyDescent="0.3">
      <c r="A2" s="238" t="s">
        <v>127</v>
      </c>
      <c r="B2" s="238"/>
      <c r="C2" s="238"/>
      <c r="D2" s="264" t="str">
        <f>'3.Census-DES Sanctioned staff'!D2</f>
        <v>654321U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8" s="239" customFormat="1" ht="17.25" x14ac:dyDescent="0.3">
      <c r="A3" s="238"/>
      <c r="B3" s="238"/>
      <c r="C3" s="238"/>
      <c r="D3" s="264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</row>
    <row r="4" spans="1:18" s="239" customFormat="1" ht="17.25" x14ac:dyDescent="0.3">
      <c r="A4" s="238"/>
      <c r="B4" s="238"/>
      <c r="C4" s="238"/>
      <c r="D4" s="238"/>
      <c r="E4" s="238"/>
      <c r="F4" s="238"/>
      <c r="G4" s="272" t="s">
        <v>128</v>
      </c>
      <c r="H4" s="272"/>
      <c r="I4" s="272"/>
      <c r="J4" s="272"/>
      <c r="K4" s="238"/>
      <c r="L4" s="238"/>
      <c r="M4" s="238"/>
      <c r="N4" s="238"/>
      <c r="O4" s="238"/>
      <c r="P4" s="238"/>
      <c r="Q4" s="238"/>
    </row>
    <row r="5" spans="1:18" s="239" customFormat="1" ht="17.25" x14ac:dyDescent="0.3">
      <c r="A5" s="238" t="s">
        <v>129</v>
      </c>
      <c r="B5" s="238"/>
      <c r="C5" s="238"/>
      <c r="D5" s="238"/>
      <c r="E5" s="238"/>
      <c r="F5" s="238"/>
      <c r="G5" s="270" t="s">
        <v>190</v>
      </c>
      <c r="H5" s="270"/>
      <c r="I5" s="270"/>
      <c r="J5" s="270"/>
      <c r="K5" s="271"/>
      <c r="L5" s="271"/>
      <c r="M5" s="271"/>
      <c r="N5" s="238"/>
      <c r="O5" s="238"/>
      <c r="P5" s="238"/>
      <c r="Q5" s="238"/>
    </row>
    <row r="6" spans="1:18" s="239" customFormat="1" ht="17.25" x14ac:dyDescent="0.3">
      <c r="A6" s="241" t="s">
        <v>223</v>
      </c>
      <c r="B6" s="238"/>
      <c r="C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</row>
    <row r="9" spans="1:18" x14ac:dyDescent="0.25">
      <c r="B9" s="443" t="s">
        <v>206</v>
      </c>
      <c r="C9" s="443"/>
      <c r="D9" s="443"/>
      <c r="E9" s="443"/>
      <c r="F9" s="443"/>
      <c r="G9" s="443"/>
      <c r="H9" s="443"/>
    </row>
    <row r="10" spans="1:18" s="240" customFormat="1" ht="15.75" x14ac:dyDescent="0.25">
      <c r="A10" s="258"/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</row>
    <row r="11" spans="1:18" s="259" customFormat="1" ht="94.5" x14ac:dyDescent="0.25">
      <c r="A11" s="244" t="s">
        <v>130</v>
      </c>
      <c r="B11" s="244" t="s">
        <v>131</v>
      </c>
      <c r="C11" s="244" t="s">
        <v>132</v>
      </c>
      <c r="D11" s="244" t="s">
        <v>133</v>
      </c>
      <c r="E11" s="273" t="s">
        <v>134</v>
      </c>
      <c r="F11" s="244" t="s">
        <v>135</v>
      </c>
      <c r="G11" s="273" t="s">
        <v>136</v>
      </c>
      <c r="H11" s="273" t="s">
        <v>207</v>
      </c>
      <c r="I11" s="244" t="s">
        <v>139</v>
      </c>
      <c r="J11" s="273" t="s">
        <v>178</v>
      </c>
      <c r="K11" s="244" t="s">
        <v>224</v>
      </c>
      <c r="L11" s="286" t="s">
        <v>141</v>
      </c>
      <c r="M11" s="288" t="s">
        <v>142</v>
      </c>
      <c r="N11" s="244" t="s">
        <v>179</v>
      </c>
      <c r="O11" s="244" t="s">
        <v>144</v>
      </c>
      <c r="P11" s="288" t="s">
        <v>180</v>
      </c>
      <c r="Q11" s="244" t="s">
        <v>199</v>
      </c>
      <c r="R11" s="244" t="s">
        <v>150</v>
      </c>
    </row>
    <row r="12" spans="1:18" s="240" customFormat="1" ht="15.75" x14ac:dyDescent="0.25">
      <c r="A12" s="248" t="str">
        <f>D2</f>
        <v>654321U</v>
      </c>
      <c r="B12" s="248"/>
      <c r="C12" s="248"/>
      <c r="D12" s="248"/>
      <c r="E12" s="274"/>
      <c r="F12" s="248"/>
      <c r="G12" s="274"/>
      <c r="H12" s="274"/>
      <c r="I12" s="248"/>
      <c r="J12" s="274"/>
      <c r="K12" s="284"/>
      <c r="L12" s="287"/>
      <c r="M12" s="290">
        <f>(K12+(K12*L12))</f>
        <v>0</v>
      </c>
      <c r="N12" s="248"/>
      <c r="O12" s="248"/>
      <c r="P12" s="289">
        <f>N12*O12</f>
        <v>0</v>
      </c>
      <c r="Q12" s="260"/>
      <c r="R12" s="248"/>
    </row>
    <row r="13" spans="1:18" s="240" customFormat="1" ht="15.75" x14ac:dyDescent="0.25">
      <c r="A13" s="248" t="str">
        <f>D2</f>
        <v>654321U</v>
      </c>
      <c r="B13" s="248"/>
      <c r="C13" s="248"/>
      <c r="D13" s="248"/>
      <c r="E13" s="274"/>
      <c r="F13" s="248"/>
      <c r="G13" s="274"/>
      <c r="H13" s="274"/>
      <c r="I13" s="248"/>
      <c r="J13" s="274"/>
      <c r="K13" s="284"/>
      <c r="L13" s="287"/>
      <c r="M13" s="290">
        <f>(K13+(K13*L13))</f>
        <v>0</v>
      </c>
      <c r="N13" s="248"/>
      <c r="O13" s="248"/>
      <c r="P13" s="289">
        <f>N13*O13</f>
        <v>0</v>
      </c>
      <c r="Q13" s="260"/>
      <c r="R13" s="248"/>
    </row>
    <row r="14" spans="1:18" s="240" customFormat="1" ht="15.75" x14ac:dyDescent="0.25">
      <c r="A14" s="248" t="str">
        <f>D2</f>
        <v>654321U</v>
      </c>
      <c r="B14" s="248"/>
      <c r="C14" s="248"/>
      <c r="D14" s="248"/>
      <c r="E14" s="274"/>
      <c r="F14" s="248"/>
      <c r="G14" s="274"/>
      <c r="H14" s="274"/>
      <c r="I14" s="248"/>
      <c r="J14" s="274"/>
      <c r="K14" s="284"/>
      <c r="L14" s="287"/>
      <c r="M14" s="290">
        <f>(K14+(K14*L14))</f>
        <v>0</v>
      </c>
      <c r="N14" s="248"/>
      <c r="O14" s="248"/>
      <c r="P14" s="289">
        <f>N14*O14</f>
        <v>0</v>
      </c>
      <c r="Q14" s="260"/>
      <c r="R14" s="248"/>
    </row>
    <row r="15" spans="1:18" s="240" customFormat="1" ht="15.75" x14ac:dyDescent="0.25">
      <c r="A15" s="248" t="str">
        <f>D2</f>
        <v>654321U</v>
      </c>
      <c r="B15" s="248"/>
      <c r="C15" s="248"/>
      <c r="D15" s="248"/>
      <c r="E15" s="274"/>
      <c r="F15" s="248"/>
      <c r="G15" s="274"/>
      <c r="H15" s="274"/>
      <c r="I15" s="248"/>
      <c r="J15" s="274"/>
      <c r="K15" s="284"/>
      <c r="L15" s="287"/>
      <c r="M15" s="290">
        <f>(K15+(K15*L15))</f>
        <v>0</v>
      </c>
      <c r="N15" s="248"/>
      <c r="O15" s="248"/>
      <c r="P15" s="289">
        <f>N15*O15</f>
        <v>0</v>
      </c>
      <c r="Q15" s="260"/>
      <c r="R15" s="248"/>
    </row>
    <row r="16" spans="1:18" s="240" customFormat="1" ht="15.75" x14ac:dyDescent="0.25">
      <c r="A16" s="248" t="str">
        <f>D2</f>
        <v>654321U</v>
      </c>
      <c r="B16" s="248"/>
      <c r="C16" s="248"/>
      <c r="D16" s="248"/>
      <c r="E16" s="274"/>
      <c r="F16" s="248"/>
      <c r="G16" s="274"/>
      <c r="H16" s="274"/>
      <c r="I16" s="248"/>
      <c r="J16" s="274"/>
      <c r="K16" s="284"/>
      <c r="L16" s="287"/>
      <c r="M16" s="290">
        <f t="shared" ref="M16:M30" si="0">(K16+(K16*L16))</f>
        <v>0</v>
      </c>
      <c r="N16" s="248"/>
      <c r="O16" s="248"/>
      <c r="P16" s="289">
        <f t="shared" ref="P16:P30" si="1">N16*O16</f>
        <v>0</v>
      </c>
      <c r="Q16" s="260"/>
      <c r="R16" s="248"/>
    </row>
    <row r="17" spans="1:18" s="240" customFormat="1" ht="15.75" x14ac:dyDescent="0.25">
      <c r="A17" s="248" t="str">
        <f>D2</f>
        <v>654321U</v>
      </c>
      <c r="B17" s="248"/>
      <c r="C17" s="248"/>
      <c r="D17" s="248"/>
      <c r="E17" s="274"/>
      <c r="F17" s="248"/>
      <c r="G17" s="274"/>
      <c r="H17" s="274"/>
      <c r="I17" s="248"/>
      <c r="J17" s="274"/>
      <c r="K17" s="284"/>
      <c r="L17" s="287"/>
      <c r="M17" s="290">
        <f t="shared" si="0"/>
        <v>0</v>
      </c>
      <c r="N17" s="248"/>
      <c r="O17" s="248"/>
      <c r="P17" s="289">
        <f t="shared" si="1"/>
        <v>0</v>
      </c>
      <c r="Q17" s="260"/>
      <c r="R17" s="248"/>
    </row>
    <row r="18" spans="1:18" s="240" customFormat="1" ht="15.75" x14ac:dyDescent="0.25">
      <c r="A18" s="248" t="str">
        <f>D2</f>
        <v>654321U</v>
      </c>
      <c r="B18" s="248"/>
      <c r="C18" s="248"/>
      <c r="D18" s="248"/>
      <c r="E18" s="274"/>
      <c r="F18" s="248"/>
      <c r="G18" s="274"/>
      <c r="H18" s="274"/>
      <c r="I18" s="248"/>
      <c r="J18" s="274"/>
      <c r="K18" s="284"/>
      <c r="L18" s="287"/>
      <c r="M18" s="290">
        <f t="shared" si="0"/>
        <v>0</v>
      </c>
      <c r="N18" s="248"/>
      <c r="O18" s="248"/>
      <c r="P18" s="289">
        <f t="shared" si="1"/>
        <v>0</v>
      </c>
      <c r="Q18" s="260"/>
      <c r="R18" s="248"/>
    </row>
    <row r="19" spans="1:18" s="240" customFormat="1" ht="15.75" x14ac:dyDescent="0.25">
      <c r="A19" s="248" t="str">
        <f>D2</f>
        <v>654321U</v>
      </c>
      <c r="B19" s="248"/>
      <c r="C19" s="248"/>
      <c r="D19" s="248"/>
      <c r="E19" s="274"/>
      <c r="F19" s="248"/>
      <c r="G19" s="274"/>
      <c r="H19" s="274"/>
      <c r="I19" s="248"/>
      <c r="J19" s="274"/>
      <c r="K19" s="284"/>
      <c r="L19" s="287"/>
      <c r="M19" s="290">
        <f t="shared" si="0"/>
        <v>0</v>
      </c>
      <c r="N19" s="248"/>
      <c r="O19" s="248"/>
      <c r="P19" s="289">
        <f t="shared" si="1"/>
        <v>0</v>
      </c>
      <c r="Q19" s="260"/>
      <c r="R19" s="248"/>
    </row>
    <row r="20" spans="1:18" s="240" customFormat="1" ht="15.75" x14ac:dyDescent="0.25">
      <c r="A20" s="248" t="str">
        <f>D2</f>
        <v>654321U</v>
      </c>
      <c r="B20" s="248"/>
      <c r="C20" s="248"/>
      <c r="D20" s="248"/>
      <c r="E20" s="274"/>
      <c r="F20" s="248"/>
      <c r="G20" s="274"/>
      <c r="H20" s="274"/>
      <c r="I20" s="248"/>
      <c r="J20" s="274"/>
      <c r="K20" s="284"/>
      <c r="L20" s="287"/>
      <c r="M20" s="290">
        <f t="shared" si="0"/>
        <v>0</v>
      </c>
      <c r="N20" s="248"/>
      <c r="O20" s="248"/>
      <c r="P20" s="289">
        <f t="shared" si="1"/>
        <v>0</v>
      </c>
      <c r="Q20" s="260"/>
      <c r="R20" s="248"/>
    </row>
    <row r="21" spans="1:18" s="240" customFormat="1" ht="15.75" x14ac:dyDescent="0.25">
      <c r="A21" s="248" t="str">
        <f>D2</f>
        <v>654321U</v>
      </c>
      <c r="B21" s="248"/>
      <c r="C21" s="248"/>
      <c r="D21" s="248"/>
      <c r="E21" s="274"/>
      <c r="F21" s="248"/>
      <c r="G21" s="274"/>
      <c r="H21" s="274"/>
      <c r="I21" s="248"/>
      <c r="J21" s="274"/>
      <c r="K21" s="284"/>
      <c r="L21" s="287"/>
      <c r="M21" s="290">
        <f t="shared" si="0"/>
        <v>0</v>
      </c>
      <c r="N21" s="248"/>
      <c r="O21" s="248"/>
      <c r="P21" s="289">
        <f t="shared" si="1"/>
        <v>0</v>
      </c>
      <c r="Q21" s="260"/>
      <c r="R21" s="248"/>
    </row>
    <row r="22" spans="1:18" s="240" customFormat="1" ht="15.75" x14ac:dyDescent="0.25">
      <c r="A22" s="248" t="str">
        <f>D2</f>
        <v>654321U</v>
      </c>
      <c r="B22" s="248"/>
      <c r="C22" s="248"/>
      <c r="D22" s="248"/>
      <c r="E22" s="274"/>
      <c r="F22" s="248"/>
      <c r="G22" s="274"/>
      <c r="H22" s="274"/>
      <c r="I22" s="248"/>
      <c r="J22" s="274"/>
      <c r="K22" s="284"/>
      <c r="L22" s="287"/>
      <c r="M22" s="290">
        <f t="shared" si="0"/>
        <v>0</v>
      </c>
      <c r="N22" s="248"/>
      <c r="O22" s="248"/>
      <c r="P22" s="289">
        <f t="shared" si="1"/>
        <v>0</v>
      </c>
      <c r="Q22" s="260"/>
      <c r="R22" s="248"/>
    </row>
    <row r="23" spans="1:18" s="240" customFormat="1" ht="15.75" x14ac:dyDescent="0.25">
      <c r="A23" s="248" t="str">
        <f>D2</f>
        <v>654321U</v>
      </c>
      <c r="B23" s="248"/>
      <c r="C23" s="248"/>
      <c r="D23" s="248"/>
      <c r="E23" s="274"/>
      <c r="F23" s="248"/>
      <c r="G23" s="274"/>
      <c r="H23" s="274"/>
      <c r="I23" s="248"/>
      <c r="J23" s="274"/>
      <c r="K23" s="284"/>
      <c r="L23" s="287"/>
      <c r="M23" s="290">
        <f t="shared" si="0"/>
        <v>0</v>
      </c>
      <c r="N23" s="248"/>
      <c r="O23" s="248"/>
      <c r="P23" s="289">
        <f t="shared" si="1"/>
        <v>0</v>
      </c>
      <c r="Q23" s="260"/>
      <c r="R23" s="248"/>
    </row>
    <row r="24" spans="1:18" s="240" customFormat="1" ht="15.75" x14ac:dyDescent="0.25">
      <c r="A24" s="248" t="str">
        <f>D2</f>
        <v>654321U</v>
      </c>
      <c r="B24" s="248"/>
      <c r="C24" s="248"/>
      <c r="D24" s="248"/>
      <c r="E24" s="274"/>
      <c r="F24" s="248"/>
      <c r="G24" s="274"/>
      <c r="H24" s="274"/>
      <c r="I24" s="248"/>
      <c r="J24" s="274"/>
      <c r="K24" s="284"/>
      <c r="L24" s="287"/>
      <c r="M24" s="290">
        <f t="shared" si="0"/>
        <v>0</v>
      </c>
      <c r="N24" s="248"/>
      <c r="O24" s="248"/>
      <c r="P24" s="289">
        <f t="shared" si="1"/>
        <v>0</v>
      </c>
      <c r="Q24" s="260"/>
      <c r="R24" s="248"/>
    </row>
    <row r="25" spans="1:18" s="240" customFormat="1" ht="15.75" x14ac:dyDescent="0.25">
      <c r="A25" s="248" t="str">
        <f>D2</f>
        <v>654321U</v>
      </c>
      <c r="B25" s="248"/>
      <c r="C25" s="248"/>
      <c r="D25" s="248"/>
      <c r="E25" s="274"/>
      <c r="F25" s="248"/>
      <c r="G25" s="274"/>
      <c r="H25" s="274"/>
      <c r="I25" s="248"/>
      <c r="J25" s="274"/>
      <c r="K25" s="284"/>
      <c r="L25" s="287"/>
      <c r="M25" s="290">
        <f t="shared" si="0"/>
        <v>0</v>
      </c>
      <c r="N25" s="248"/>
      <c r="O25" s="248"/>
      <c r="P25" s="289">
        <f t="shared" si="1"/>
        <v>0</v>
      </c>
      <c r="Q25" s="260"/>
      <c r="R25" s="248"/>
    </row>
    <row r="26" spans="1:18" s="240" customFormat="1" ht="15.75" x14ac:dyDescent="0.25">
      <c r="A26" s="248" t="str">
        <f>D2</f>
        <v>654321U</v>
      </c>
      <c r="B26" s="252"/>
      <c r="C26" s="252"/>
      <c r="D26" s="252"/>
      <c r="E26" s="274"/>
      <c r="F26" s="248"/>
      <c r="G26" s="274"/>
      <c r="H26" s="274"/>
      <c r="I26" s="248"/>
      <c r="J26" s="274"/>
      <c r="K26" s="284"/>
      <c r="L26" s="287"/>
      <c r="M26" s="290">
        <f t="shared" si="0"/>
        <v>0</v>
      </c>
      <c r="N26" s="248"/>
      <c r="O26" s="248"/>
      <c r="P26" s="289">
        <f t="shared" si="1"/>
        <v>0</v>
      </c>
      <c r="Q26" s="260"/>
      <c r="R26" s="248"/>
    </row>
    <row r="27" spans="1:18" s="240" customFormat="1" ht="15.75" x14ac:dyDescent="0.25">
      <c r="A27" s="248" t="str">
        <f>D2</f>
        <v>654321U</v>
      </c>
      <c r="B27" s="248"/>
      <c r="C27" s="248"/>
      <c r="D27" s="248"/>
      <c r="E27" s="274"/>
      <c r="F27" s="248"/>
      <c r="G27" s="274"/>
      <c r="H27" s="274"/>
      <c r="I27" s="248"/>
      <c r="J27" s="274"/>
      <c r="K27" s="284"/>
      <c r="L27" s="287"/>
      <c r="M27" s="290">
        <f t="shared" si="0"/>
        <v>0</v>
      </c>
      <c r="N27" s="248"/>
      <c r="O27" s="248"/>
      <c r="P27" s="289">
        <f t="shared" si="1"/>
        <v>0</v>
      </c>
      <c r="Q27" s="260"/>
      <c r="R27" s="248"/>
    </row>
    <row r="28" spans="1:18" s="240" customFormat="1" ht="15.75" x14ac:dyDescent="0.25">
      <c r="A28" s="248" t="str">
        <f>D2</f>
        <v>654321U</v>
      </c>
      <c r="B28" s="248"/>
      <c r="C28" s="248"/>
      <c r="D28" s="248"/>
      <c r="E28" s="274"/>
      <c r="F28" s="248"/>
      <c r="G28" s="274"/>
      <c r="H28" s="274"/>
      <c r="I28" s="248"/>
      <c r="J28" s="274"/>
      <c r="K28" s="284"/>
      <c r="L28" s="287"/>
      <c r="M28" s="290">
        <f t="shared" si="0"/>
        <v>0</v>
      </c>
      <c r="N28" s="248"/>
      <c r="O28" s="248"/>
      <c r="P28" s="289">
        <f t="shared" si="1"/>
        <v>0</v>
      </c>
      <c r="Q28" s="260"/>
      <c r="R28" s="248"/>
    </row>
    <row r="29" spans="1:18" s="240" customFormat="1" ht="15.75" x14ac:dyDescent="0.25">
      <c r="A29" s="248" t="str">
        <f>D2</f>
        <v>654321U</v>
      </c>
      <c r="B29" s="248"/>
      <c r="C29" s="248"/>
      <c r="D29" s="248"/>
      <c r="E29" s="274"/>
      <c r="F29" s="248"/>
      <c r="G29" s="274"/>
      <c r="H29" s="274"/>
      <c r="I29" s="248"/>
      <c r="J29" s="274"/>
      <c r="K29" s="284"/>
      <c r="L29" s="287"/>
      <c r="M29" s="290">
        <f t="shared" si="0"/>
        <v>0</v>
      </c>
      <c r="N29" s="248"/>
      <c r="O29" s="248"/>
      <c r="P29" s="289">
        <f t="shared" si="1"/>
        <v>0</v>
      </c>
      <c r="Q29" s="260"/>
      <c r="R29" s="248"/>
    </row>
    <row r="30" spans="1:18" s="240" customFormat="1" ht="16.5" thickBot="1" x14ac:dyDescent="0.3">
      <c r="A30" s="248" t="str">
        <f>D2</f>
        <v>654321U</v>
      </c>
      <c r="B30" s="248"/>
      <c r="C30" s="248"/>
      <c r="D30" s="248"/>
      <c r="E30" s="274"/>
      <c r="F30" s="248"/>
      <c r="G30" s="274"/>
      <c r="H30" s="274"/>
      <c r="I30" s="248"/>
      <c r="J30" s="274"/>
      <c r="K30" s="284"/>
      <c r="L30" s="287"/>
      <c r="M30" s="291">
        <f t="shared" si="0"/>
        <v>0</v>
      </c>
      <c r="N30" s="248"/>
      <c r="O30" s="248"/>
      <c r="P30" s="289">
        <f t="shared" si="1"/>
        <v>0</v>
      </c>
      <c r="Q30" s="260"/>
      <c r="R30" s="248"/>
    </row>
    <row r="31" spans="1:18" s="240" customFormat="1" ht="16.5" thickBot="1" x14ac:dyDescent="0.3">
      <c r="L31" s="278"/>
      <c r="M31" s="292">
        <f>SUM(M12:M30)</f>
        <v>0</v>
      </c>
    </row>
    <row r="32" spans="1:18" x14ac:dyDescent="0.25">
      <c r="L32" s="3"/>
    </row>
    <row r="34" spans="1:8" ht="15.75" x14ac:dyDescent="0.25">
      <c r="A34" s="253" t="s">
        <v>150</v>
      </c>
      <c r="B34" s="240"/>
      <c r="C34" s="240"/>
      <c r="D34" s="240"/>
      <c r="E34" s="240"/>
      <c r="F34" s="240"/>
      <c r="G34" s="240"/>
      <c r="H34" s="240"/>
    </row>
    <row r="35" spans="1:8" s="279" customFormat="1" ht="15.75" x14ac:dyDescent="0.25">
      <c r="A35" s="279" t="s">
        <v>398</v>
      </c>
    </row>
    <row r="36" spans="1:8" s="279" customFormat="1" ht="15.75" x14ac:dyDescent="0.25">
      <c r="A36" s="254" t="s">
        <v>154</v>
      </c>
      <c r="B36" s="294" t="s">
        <v>403</v>
      </c>
      <c r="G36" s="435"/>
    </row>
    <row r="37" spans="1:8" s="279" customFormat="1" ht="15.75" x14ac:dyDescent="0.25">
      <c r="A37" s="254" t="s">
        <v>155</v>
      </c>
      <c r="B37" s="279" t="s">
        <v>399</v>
      </c>
    </row>
    <row r="38" spans="1:8" s="279" customFormat="1" ht="15.75" x14ac:dyDescent="0.25">
      <c r="A38" s="254"/>
      <c r="B38" s="279" t="s">
        <v>400</v>
      </c>
    </row>
    <row r="39" spans="1:8" s="279" customFormat="1" ht="15.75" x14ac:dyDescent="0.25">
      <c r="B39" s="279" t="s">
        <v>401</v>
      </c>
    </row>
    <row r="40" spans="1:8" s="279" customFormat="1" ht="15.75" x14ac:dyDescent="0.25">
      <c r="B40" s="279" t="s">
        <v>402</v>
      </c>
    </row>
    <row r="41" spans="1:8" s="279" customFormat="1" ht="15.75" x14ac:dyDescent="0.25"/>
    <row r="42" spans="1:8" s="279" customFormat="1" ht="15.75" x14ac:dyDescent="0.25">
      <c r="B42" s="279" t="s">
        <v>395</v>
      </c>
    </row>
    <row r="43" spans="1:8" s="279" customFormat="1" ht="15.75" x14ac:dyDescent="0.25">
      <c r="B43" s="279" t="s">
        <v>394</v>
      </c>
    </row>
    <row r="44" spans="1:8" s="279" customFormat="1" ht="15.75" x14ac:dyDescent="0.25"/>
    <row r="45" spans="1:8" s="279" customFormat="1" ht="15.75" x14ac:dyDescent="0.25">
      <c r="B45" s="279" t="s">
        <v>396</v>
      </c>
      <c r="D45" s="436">
        <f>((20*40)/(37*52))</f>
        <v>0.41580041580041582</v>
      </c>
      <c r="E45" s="279" t="s">
        <v>397</v>
      </c>
    </row>
    <row r="46" spans="1:8" s="279" customFormat="1" ht="15.75" x14ac:dyDescent="0.25">
      <c r="G46" s="295"/>
    </row>
    <row r="47" spans="1:8" s="279" customFormat="1" ht="15.75" x14ac:dyDescent="0.25">
      <c r="B47" s="294" t="s">
        <v>195</v>
      </c>
      <c r="C47" s="294"/>
      <c r="D47" s="294"/>
      <c r="E47" s="294"/>
      <c r="F47" s="294"/>
      <c r="G47" s="294"/>
    </row>
    <row r="48" spans="1:8" s="279" customFormat="1" ht="15.75" x14ac:dyDescent="0.25">
      <c r="A48" s="40"/>
      <c r="B48" s="294" t="s">
        <v>192</v>
      </c>
      <c r="C48" s="226"/>
      <c r="D48" s="226"/>
      <c r="E48" s="226"/>
      <c r="F48" s="226"/>
      <c r="G48" s="226"/>
    </row>
    <row r="49" spans="1:7" s="279" customFormat="1" ht="15.75" x14ac:dyDescent="0.25">
      <c r="A49" s="40"/>
      <c r="B49" s="294" t="s">
        <v>193</v>
      </c>
      <c r="C49" s="226"/>
      <c r="D49" s="226"/>
      <c r="E49" s="226"/>
      <c r="F49" s="226"/>
      <c r="G49" s="226"/>
    </row>
    <row r="50" spans="1:7" s="279" customFormat="1" ht="15.75" x14ac:dyDescent="0.25">
      <c r="A50" s="40"/>
      <c r="B50" s="294" t="s">
        <v>194</v>
      </c>
      <c r="C50" s="226"/>
      <c r="D50" s="226"/>
      <c r="E50" s="226"/>
      <c r="F50" s="226"/>
      <c r="G50" s="226"/>
    </row>
    <row r="52" spans="1:7" s="279" customFormat="1" ht="15.75" x14ac:dyDescent="0.25">
      <c r="A52" s="279" t="s">
        <v>404</v>
      </c>
    </row>
    <row r="90" spans="1:1" hidden="1" x14ac:dyDescent="0.25"/>
    <row r="91" spans="1:1" s="240" customFormat="1" ht="15.75" hidden="1" x14ac:dyDescent="0.25">
      <c r="A91" s="240" t="s">
        <v>181</v>
      </c>
    </row>
    <row r="92" spans="1:1" s="240" customFormat="1" ht="15.75" hidden="1" x14ac:dyDescent="0.25">
      <c r="A92" s="240" t="s">
        <v>160</v>
      </c>
    </row>
    <row r="93" spans="1:1" s="240" customFormat="1" ht="15.75" hidden="1" x14ac:dyDescent="0.25">
      <c r="A93" s="240" t="s">
        <v>161</v>
      </c>
    </row>
    <row r="94" spans="1:1" s="240" customFormat="1" ht="15.75" hidden="1" x14ac:dyDescent="0.25">
      <c r="A94" s="240" t="s">
        <v>151</v>
      </c>
    </row>
    <row r="95" spans="1:1" s="240" customFormat="1" ht="15.75" hidden="1" x14ac:dyDescent="0.25">
      <c r="A95" s="240" t="s">
        <v>163</v>
      </c>
    </row>
    <row r="96" spans="1:1" hidden="1" x14ac:dyDescent="0.25"/>
    <row r="97" spans="1:1" s="240" customFormat="1" ht="15.75" hidden="1" x14ac:dyDescent="0.25">
      <c r="A97" s="240" t="s">
        <v>153</v>
      </c>
    </row>
    <row r="98" spans="1:1" s="240" customFormat="1" ht="15.75" hidden="1" x14ac:dyDescent="0.25">
      <c r="A98" s="240" t="s">
        <v>171</v>
      </c>
    </row>
    <row r="99" spans="1:1" s="240" customFormat="1" ht="15.75" hidden="1" x14ac:dyDescent="0.25">
      <c r="A99" s="240" t="s">
        <v>172</v>
      </c>
    </row>
    <row r="100" spans="1:1" s="240" customFormat="1" ht="15.75" hidden="1" x14ac:dyDescent="0.25">
      <c r="A100" s="240" t="s">
        <v>173</v>
      </c>
    </row>
    <row r="101" spans="1:1" s="240" customFormat="1" ht="15.75" hidden="1" x14ac:dyDescent="0.25"/>
    <row r="102" spans="1:1" s="240" customFormat="1" ht="15.75" hidden="1" x14ac:dyDescent="0.25"/>
    <row r="103" spans="1:1" s="240" customFormat="1" ht="15.75" hidden="1" x14ac:dyDescent="0.25">
      <c r="A103" s="240" t="s">
        <v>175</v>
      </c>
    </row>
    <row r="104" spans="1:1" s="240" customFormat="1" ht="15.75" hidden="1" x14ac:dyDescent="0.25">
      <c r="A104" s="255">
        <v>0</v>
      </c>
    </row>
    <row r="105" spans="1:1" s="240" customFormat="1" ht="15.75" hidden="1" x14ac:dyDescent="0.25">
      <c r="A105" s="256">
        <v>5.0000000000000001E-3</v>
      </c>
    </row>
    <row r="106" spans="1:1" s="279" customFormat="1" ht="15.75" hidden="1" x14ac:dyDescent="0.25">
      <c r="A106" s="256">
        <v>2.35E-2</v>
      </c>
    </row>
    <row r="107" spans="1:1" s="240" customFormat="1" ht="15.75" hidden="1" x14ac:dyDescent="0.25">
      <c r="A107" s="257">
        <v>8.7999999999999995E-2</v>
      </c>
    </row>
    <row r="108" spans="1:1" s="240" customFormat="1" ht="15.75" hidden="1" x14ac:dyDescent="0.25">
      <c r="A108" s="257">
        <v>0.1105</v>
      </c>
    </row>
    <row r="109" spans="1:1" s="240" customFormat="1" ht="15.75" hidden="1" x14ac:dyDescent="0.25"/>
    <row r="110" spans="1:1" s="240" customFormat="1" ht="15.75" hidden="1" x14ac:dyDescent="0.25"/>
    <row r="111" spans="1:1" s="240" customFormat="1" ht="15.75" hidden="1" x14ac:dyDescent="0.25">
      <c r="A111" s="240" t="s">
        <v>176</v>
      </c>
    </row>
    <row r="112" spans="1:1" s="240" customFormat="1" ht="15.75" hidden="1" x14ac:dyDescent="0.25">
      <c r="A112" s="240" t="s">
        <v>208</v>
      </c>
    </row>
    <row r="113" hidden="1" x14ac:dyDescent="0.25"/>
    <row r="114" hidden="1" x14ac:dyDescent="0.25"/>
    <row r="115" hidden="1" x14ac:dyDescent="0.25"/>
  </sheetData>
  <dataValidations count="5">
    <dataValidation type="list" allowBlank="1" showInputMessage="1" showErrorMessage="1" sqref="E12:E30" xr:uid="{00000000-0002-0000-0400-000000000000}">
      <formula1>"Female,Male"</formula1>
    </dataValidation>
    <dataValidation type="list" allowBlank="1" showInputMessage="1" showErrorMessage="1" sqref="G12:G30" xr:uid="{00000000-0002-0000-0400-000001000000}">
      <formula1>$A$92:$A$95</formula1>
    </dataValidation>
    <dataValidation type="list" allowBlank="1" showInputMessage="1" showErrorMessage="1" sqref="L12:L30" xr:uid="{00000000-0002-0000-0400-000002000000}">
      <formula1>$A$104:$A$108</formula1>
    </dataValidation>
    <dataValidation type="list" allowBlank="1" showInputMessage="1" showErrorMessage="1" sqref="J12:J30" xr:uid="{00000000-0002-0000-0400-000003000000}">
      <formula1>$A$97:$A$100</formula1>
    </dataValidation>
    <dataValidation type="list" allowBlank="1" showInputMessage="1" showErrorMessage="1" sqref="H12:H30" xr:uid="{00000000-0002-0000-0400-000004000000}">
      <formula1>$A$111:$A$112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638A-3DC1-440B-AC1E-EABDB8B0C1F9}">
  <dimension ref="A1:E26"/>
  <sheetViews>
    <sheetView workbookViewId="0">
      <selection activeCell="C4" sqref="C1:D1048576"/>
    </sheetView>
  </sheetViews>
  <sheetFormatPr defaultRowHeight="15" x14ac:dyDescent="0.25"/>
  <cols>
    <col min="1" max="1" width="46.5703125" bestFit="1" customWidth="1"/>
  </cols>
  <sheetData>
    <row r="1" spans="1:5" ht="21" x14ac:dyDescent="0.35">
      <c r="A1" s="454"/>
      <c r="B1" s="454"/>
      <c r="C1" s="454"/>
      <c r="D1" s="454"/>
      <c r="E1" s="454"/>
    </row>
    <row r="2" spans="1:5" ht="21" x14ac:dyDescent="0.35">
      <c r="A2" s="454" t="s">
        <v>226</v>
      </c>
      <c r="B2" s="454"/>
      <c r="C2" s="454"/>
      <c r="D2" s="454"/>
      <c r="E2" s="454"/>
    </row>
    <row r="3" spans="1:5" ht="21" x14ac:dyDescent="0.35">
      <c r="A3" s="455" t="e">
        <f>'1. Budget Grant Calculation'!B2:F2</f>
        <v>#VALUE!</v>
      </c>
      <c r="B3" s="455"/>
      <c r="C3" s="455"/>
      <c r="D3" s="455"/>
      <c r="E3" s="455"/>
    </row>
    <row r="4" spans="1:5" ht="23.25" x14ac:dyDescent="0.35">
      <c r="A4" s="299" t="str">
        <f>'1. Budget Grant Calculation'!C4</f>
        <v>Community and Comprehensive School</v>
      </c>
      <c r="B4" s="40"/>
      <c r="C4" s="300"/>
      <c r="D4" s="300"/>
      <c r="E4" s="301"/>
    </row>
    <row r="5" spans="1:5" ht="23.25" x14ac:dyDescent="0.35">
      <c r="A5" s="299" t="str">
        <f>'1. Budget Grant Calculation'!C5</f>
        <v>654321U</v>
      </c>
      <c r="B5" s="40"/>
      <c r="C5" s="300"/>
      <c r="D5" s="300"/>
      <c r="E5" s="301"/>
    </row>
    <row r="6" spans="1:5" ht="23.25" x14ac:dyDescent="0.35">
      <c r="A6" s="302"/>
      <c r="B6" s="299"/>
      <c r="C6" s="300"/>
      <c r="D6" s="300"/>
      <c r="E6" s="301"/>
    </row>
    <row r="7" spans="1:5" ht="21" x14ac:dyDescent="0.35">
      <c r="A7" s="303" t="s">
        <v>227</v>
      </c>
      <c r="B7" s="304"/>
      <c r="C7" s="304"/>
      <c r="D7" s="304"/>
      <c r="E7" s="304" t="s">
        <v>27</v>
      </c>
    </row>
    <row r="8" spans="1:5" ht="15.75" x14ac:dyDescent="0.25">
      <c r="A8" s="305" t="s">
        <v>228</v>
      </c>
      <c r="B8" s="305"/>
      <c r="C8" s="305"/>
      <c r="D8" s="305"/>
      <c r="E8" s="305">
        <v>0</v>
      </c>
    </row>
    <row r="9" spans="1:5" ht="15.75" x14ac:dyDescent="0.25">
      <c r="A9" s="305" t="s">
        <v>229</v>
      </c>
      <c r="B9" s="305"/>
      <c r="C9" s="305"/>
      <c r="D9" s="305"/>
      <c r="E9" s="305">
        <v>0</v>
      </c>
    </row>
    <row r="10" spans="1:5" s="40" customFormat="1" ht="15.75" x14ac:dyDescent="0.25">
      <c r="A10" s="305" t="s">
        <v>238</v>
      </c>
      <c r="B10" s="305"/>
      <c r="C10" s="305"/>
      <c r="D10" s="305"/>
      <c r="E10" s="305">
        <v>0</v>
      </c>
    </row>
    <row r="11" spans="1:5" s="40" customFormat="1" ht="15.75" x14ac:dyDescent="0.25">
      <c r="A11" s="305" t="s">
        <v>239</v>
      </c>
      <c r="B11" s="305"/>
      <c r="C11" s="305"/>
      <c r="D11" s="305"/>
      <c r="E11" s="305">
        <v>0</v>
      </c>
    </row>
    <row r="12" spans="1:5" ht="15.75" x14ac:dyDescent="0.25">
      <c r="A12" s="305" t="s">
        <v>230</v>
      </c>
      <c r="B12" s="305"/>
      <c r="C12" s="305"/>
      <c r="D12" s="305"/>
      <c r="E12" s="305">
        <v>0</v>
      </c>
    </row>
    <row r="13" spans="1:5" ht="20.25" x14ac:dyDescent="0.3">
      <c r="A13" s="314" t="s">
        <v>240</v>
      </c>
      <c r="B13" s="314"/>
      <c r="C13" s="314"/>
      <c r="D13" s="314"/>
      <c r="E13" s="315">
        <f>SUM(E8:E12)</f>
        <v>0</v>
      </c>
    </row>
    <row r="14" spans="1:5" s="40" customFormat="1" ht="20.25" x14ac:dyDescent="0.3">
      <c r="A14" s="316"/>
      <c r="B14" s="316"/>
      <c r="C14" s="316"/>
      <c r="D14" s="316"/>
      <c r="E14" s="317"/>
    </row>
    <row r="15" spans="1:5" ht="20.25" x14ac:dyDescent="0.3">
      <c r="A15" s="308" t="s">
        <v>231</v>
      </c>
      <c r="B15" s="304"/>
      <c r="C15" s="304"/>
      <c r="D15" s="304"/>
      <c r="E15" s="309"/>
    </row>
    <row r="16" spans="1:5" ht="15.75" x14ac:dyDescent="0.25">
      <c r="A16" s="305" t="s">
        <v>232</v>
      </c>
      <c r="B16" s="305"/>
      <c r="C16" s="305"/>
      <c r="D16" s="305"/>
      <c r="E16" s="310">
        <v>0</v>
      </c>
    </row>
    <row r="17" spans="1:5" ht="15.75" x14ac:dyDescent="0.25">
      <c r="A17" s="305" t="s">
        <v>233</v>
      </c>
      <c r="B17" s="305"/>
      <c r="C17" s="305"/>
      <c r="D17" s="305"/>
      <c r="E17" s="305">
        <v>0</v>
      </c>
    </row>
    <row r="18" spans="1:5" ht="15.75" x14ac:dyDescent="0.25">
      <c r="A18" s="305" t="s">
        <v>163</v>
      </c>
      <c r="B18" s="305"/>
      <c r="C18" s="305"/>
      <c r="D18" s="305"/>
      <c r="E18" s="305">
        <v>0</v>
      </c>
    </row>
    <row r="19" spans="1:5" ht="20.25" x14ac:dyDescent="0.3">
      <c r="A19" s="306"/>
      <c r="B19" s="306"/>
      <c r="C19" s="306"/>
      <c r="D19" s="306"/>
      <c r="E19" s="307">
        <f>SUM(E16:E18)</f>
        <v>0</v>
      </c>
    </row>
    <row r="20" spans="1:5" ht="20.25" x14ac:dyDescent="0.3">
      <c r="A20" s="306"/>
      <c r="B20" s="306"/>
      <c r="C20" s="306"/>
      <c r="D20" s="306"/>
      <c r="E20" s="306"/>
    </row>
    <row r="21" spans="1:5" ht="20.25" x14ac:dyDescent="0.3">
      <c r="A21" s="308" t="s">
        <v>234</v>
      </c>
      <c r="B21" s="304"/>
      <c r="C21" s="304"/>
      <c r="D21" s="304"/>
      <c r="E21" s="304"/>
    </row>
    <row r="22" spans="1:5" ht="15.75" x14ac:dyDescent="0.25">
      <c r="A22" s="305" t="s">
        <v>235</v>
      </c>
      <c r="B22" s="305"/>
      <c r="C22" s="305"/>
      <c r="D22" s="305"/>
      <c r="E22" s="305">
        <v>0</v>
      </c>
    </row>
    <row r="23" spans="1:5" ht="15.75" x14ac:dyDescent="0.25">
      <c r="A23" s="305" t="s">
        <v>236</v>
      </c>
      <c r="B23" s="305"/>
      <c r="C23" s="305"/>
      <c r="D23" s="305"/>
      <c r="E23" s="305">
        <v>0</v>
      </c>
    </row>
    <row r="24" spans="1:5" ht="15.75" x14ac:dyDescent="0.25">
      <c r="A24" s="305" t="s">
        <v>163</v>
      </c>
      <c r="B24" s="305"/>
      <c r="C24" s="305"/>
      <c r="D24" s="305"/>
      <c r="E24" s="305">
        <v>0</v>
      </c>
    </row>
    <row r="25" spans="1:5" ht="20.25" x14ac:dyDescent="0.3">
      <c r="A25" s="306"/>
      <c r="B25" s="306"/>
      <c r="C25" s="306"/>
      <c r="D25" s="306"/>
      <c r="E25" s="307">
        <f>SUM(E22:E24)</f>
        <v>0</v>
      </c>
    </row>
    <row r="26" spans="1:5" ht="20.25" x14ac:dyDescent="0.3">
      <c r="A26" s="311" t="s">
        <v>237</v>
      </c>
      <c r="B26" s="312"/>
      <c r="C26" s="312"/>
      <c r="D26" s="312"/>
      <c r="E26" s="313">
        <f>E13+E19-E25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A9C7-67F3-4CF6-9152-0D1C66200F5E}">
  <dimension ref="A1:C13"/>
  <sheetViews>
    <sheetView workbookViewId="0">
      <selection activeCell="B2" sqref="B2"/>
    </sheetView>
  </sheetViews>
  <sheetFormatPr defaultRowHeight="15" x14ac:dyDescent="0.25"/>
  <cols>
    <col min="1" max="1" width="9.140625" style="40"/>
    <col min="2" max="2" width="49.85546875" bestFit="1" customWidth="1"/>
    <col min="3" max="3" width="20.28515625" customWidth="1"/>
  </cols>
  <sheetData>
    <row r="1" spans="2:3" ht="23.25" x14ac:dyDescent="0.35">
      <c r="B1" s="318" t="s">
        <v>408</v>
      </c>
      <c r="C1" s="298"/>
    </row>
    <row r="2" spans="2:3" ht="23.25" x14ac:dyDescent="0.35">
      <c r="B2" s="319" t="str">
        <f>'1. Budget Grant Calculation'!B2:F2</f>
        <v>NON-DEIS School Budget 2020/2021</v>
      </c>
      <c r="C2" s="320"/>
    </row>
    <row r="3" spans="2:3" ht="22.5" x14ac:dyDescent="0.3">
      <c r="B3" s="320"/>
      <c r="C3" s="320"/>
    </row>
    <row r="4" spans="2:3" ht="21" x14ac:dyDescent="0.35">
      <c r="B4" s="321" t="str">
        <f>'1. Budget Grant Calculation'!C4</f>
        <v>Community and Comprehensive School</v>
      </c>
      <c r="C4" s="40"/>
    </row>
    <row r="5" spans="2:3" ht="21" x14ac:dyDescent="0.35">
      <c r="B5" s="321" t="str">
        <f>'[1]1.Budget Grant Calculation'!C4</f>
        <v>12345Q</v>
      </c>
      <c r="C5" s="40"/>
    </row>
    <row r="6" spans="2:3" ht="21" x14ac:dyDescent="0.35">
      <c r="B6" s="322"/>
      <c r="C6" s="323"/>
    </row>
    <row r="7" spans="2:3" ht="21" x14ac:dyDescent="0.35">
      <c r="B7" s="305" t="s">
        <v>241</v>
      </c>
      <c r="C7" s="324">
        <f>'5. Opening Bank Position '!E26</f>
        <v>0</v>
      </c>
    </row>
    <row r="8" spans="2:3" ht="21" x14ac:dyDescent="0.35">
      <c r="B8" s="305"/>
      <c r="C8" s="325"/>
    </row>
    <row r="9" spans="2:3" ht="21" x14ac:dyDescent="0.35">
      <c r="B9" s="305" t="s">
        <v>242</v>
      </c>
      <c r="C9" s="325">
        <f>'2. Income &amp; Expenditure Budget'!G79</f>
        <v>76619.200000000012</v>
      </c>
    </row>
    <row r="10" spans="2:3" ht="21" x14ac:dyDescent="0.35">
      <c r="B10" s="305"/>
      <c r="C10" s="325"/>
    </row>
    <row r="11" spans="2:3" ht="21" x14ac:dyDescent="0.35">
      <c r="B11" s="305" t="s">
        <v>243</v>
      </c>
      <c r="C11" s="325">
        <f>'2. Income &amp; Expenditure Budget'!G202</f>
        <v>7906.5</v>
      </c>
    </row>
    <row r="12" spans="2:3" ht="21.75" thickBot="1" x14ac:dyDescent="0.4">
      <c r="B12" s="322"/>
      <c r="C12" s="326"/>
    </row>
    <row r="13" spans="2:3" ht="19.5" thickBot="1" x14ac:dyDescent="0.35">
      <c r="B13" s="327" t="s">
        <v>244</v>
      </c>
      <c r="C13" s="328">
        <f>C7+C9-C11</f>
        <v>68712.700000000012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FF1B-1493-466F-9F9D-F1706E284212}">
  <dimension ref="A1:B37"/>
  <sheetViews>
    <sheetView workbookViewId="0">
      <selection activeCell="A2" sqref="A2"/>
    </sheetView>
  </sheetViews>
  <sheetFormatPr defaultRowHeight="15" x14ac:dyDescent="0.25"/>
  <cols>
    <col min="1" max="1" width="62.85546875" bestFit="1" customWidth="1"/>
    <col min="2" max="2" width="18.5703125" bestFit="1" customWidth="1"/>
  </cols>
  <sheetData>
    <row r="1" spans="1:2" ht="21" x14ac:dyDescent="0.35">
      <c r="A1" s="456" t="s">
        <v>245</v>
      </c>
      <c r="B1" s="456"/>
    </row>
    <row r="2" spans="1:2" s="445" customFormat="1" ht="21" x14ac:dyDescent="0.35">
      <c r="A2" s="446"/>
      <c r="B2" s="444"/>
    </row>
    <row r="3" spans="1:2" ht="18.75" x14ac:dyDescent="0.3">
      <c r="A3" s="329"/>
      <c r="B3" s="329"/>
    </row>
    <row r="4" spans="1:2" ht="18.75" x14ac:dyDescent="0.3">
      <c r="A4" s="330" t="str">
        <f>'1. Budget Grant Calculation'!C4</f>
        <v>Community and Comprehensive School</v>
      </c>
      <c r="B4" s="40"/>
    </row>
    <row r="5" spans="1:2" ht="18.75" x14ac:dyDescent="0.3">
      <c r="A5" s="330" t="str">
        <f>'1. Budget Grant Calculation'!C5</f>
        <v>654321U</v>
      </c>
      <c r="B5" s="40"/>
    </row>
    <row r="6" spans="1:2" ht="20.25" x14ac:dyDescent="0.3">
      <c r="A6" s="65"/>
      <c r="B6" s="40"/>
    </row>
    <row r="7" spans="1:2" ht="18.75" x14ac:dyDescent="0.3">
      <c r="A7" s="331" t="s">
        <v>246</v>
      </c>
      <c r="B7" s="332" t="s">
        <v>247</v>
      </c>
    </row>
    <row r="8" spans="1:2" ht="18.75" x14ac:dyDescent="0.3">
      <c r="A8" s="331" t="s">
        <v>248</v>
      </c>
      <c r="B8" s="254"/>
    </row>
    <row r="9" spans="1:2" ht="15.75" x14ac:dyDescent="0.25">
      <c r="A9" s="279"/>
      <c r="B9" s="279"/>
    </row>
    <row r="10" spans="1:2" ht="15.75" x14ac:dyDescent="0.25">
      <c r="A10" s="279"/>
      <c r="B10" s="254"/>
    </row>
    <row r="11" spans="1:2" ht="15.75" x14ac:dyDescent="0.25">
      <c r="A11" s="333" t="s">
        <v>249</v>
      </c>
      <c r="B11" s="334">
        <v>0</v>
      </c>
    </row>
    <row r="12" spans="1:2" ht="15.75" x14ac:dyDescent="0.25">
      <c r="A12" s="335"/>
      <c r="B12" s="334"/>
    </row>
    <row r="13" spans="1:2" ht="15.75" x14ac:dyDescent="0.25">
      <c r="A13" s="336" t="s">
        <v>250</v>
      </c>
      <c r="B13" s="334">
        <v>0</v>
      </c>
    </row>
    <row r="14" spans="1:2" ht="15.75" x14ac:dyDescent="0.25">
      <c r="A14" s="335"/>
      <c r="B14" s="334" t="s">
        <v>26</v>
      </c>
    </row>
    <row r="15" spans="1:2" ht="15.75" x14ac:dyDescent="0.25">
      <c r="A15" s="336" t="s">
        <v>251</v>
      </c>
      <c r="B15" s="334">
        <v>0</v>
      </c>
    </row>
    <row r="16" spans="1:2" ht="15.75" x14ac:dyDescent="0.25">
      <c r="A16" s="337"/>
      <c r="B16" s="334"/>
    </row>
    <row r="17" spans="1:2" ht="18.75" x14ac:dyDescent="0.3">
      <c r="A17" s="331" t="s">
        <v>252</v>
      </c>
      <c r="B17" s="338">
        <f>SUM(B11:B16)</f>
        <v>0</v>
      </c>
    </row>
    <row r="18" spans="1:2" ht="15.75" x14ac:dyDescent="0.25">
      <c r="A18" s="339"/>
      <c r="B18" s="340"/>
    </row>
    <row r="19" spans="1:2" ht="15.75" x14ac:dyDescent="0.25">
      <c r="A19" s="279"/>
      <c r="B19" s="254"/>
    </row>
    <row r="20" spans="1:2" ht="18.75" x14ac:dyDescent="0.3">
      <c r="A20" s="341" t="s">
        <v>253</v>
      </c>
      <c r="B20" s="342"/>
    </row>
    <row r="21" spans="1:2" ht="15.75" x14ac:dyDescent="0.25">
      <c r="A21" s="343"/>
      <c r="B21" s="254"/>
    </row>
    <row r="22" spans="1:2" ht="15.75" x14ac:dyDescent="0.25">
      <c r="A22" s="344" t="s">
        <v>254</v>
      </c>
      <c r="B22" s="345">
        <v>0</v>
      </c>
    </row>
    <row r="23" spans="1:2" ht="15.75" x14ac:dyDescent="0.25">
      <c r="A23" s="344" t="s">
        <v>26</v>
      </c>
      <c r="B23" s="334"/>
    </row>
    <row r="24" spans="1:2" ht="15.75" x14ac:dyDescent="0.25">
      <c r="A24" s="344" t="s">
        <v>255</v>
      </c>
      <c r="B24" s="345">
        <v>0</v>
      </c>
    </row>
    <row r="25" spans="1:2" ht="15.75" x14ac:dyDescent="0.25">
      <c r="A25" s="346"/>
      <c r="B25" s="334"/>
    </row>
    <row r="26" spans="1:2" ht="15.75" x14ac:dyDescent="0.25">
      <c r="A26" s="344" t="s">
        <v>256</v>
      </c>
      <c r="B26" s="345">
        <v>0</v>
      </c>
    </row>
    <row r="27" spans="1:2" ht="15.75" x14ac:dyDescent="0.25">
      <c r="A27" s="346"/>
      <c r="B27" s="334"/>
    </row>
    <row r="28" spans="1:2" ht="15.75" x14ac:dyDescent="0.25">
      <c r="A28" s="344" t="s">
        <v>257</v>
      </c>
      <c r="B28" s="345">
        <v>0</v>
      </c>
    </row>
    <row r="29" spans="1:2" ht="15.75" x14ac:dyDescent="0.25">
      <c r="A29" s="346"/>
      <c r="B29" s="334"/>
    </row>
    <row r="30" spans="1:2" ht="15.75" x14ac:dyDescent="0.25">
      <c r="A30" s="344" t="s">
        <v>258</v>
      </c>
      <c r="B30" s="345">
        <v>0</v>
      </c>
    </row>
    <row r="31" spans="1:2" ht="15.75" x14ac:dyDescent="0.25">
      <c r="A31" s="346"/>
      <c r="B31" s="334"/>
    </row>
    <row r="32" spans="1:2" ht="15.75" x14ac:dyDescent="0.25">
      <c r="A32" s="344" t="s">
        <v>163</v>
      </c>
      <c r="B32" s="345">
        <v>0</v>
      </c>
    </row>
    <row r="33" spans="1:2" ht="15.75" x14ac:dyDescent="0.25">
      <c r="A33" s="339"/>
      <c r="B33" s="254"/>
    </row>
    <row r="34" spans="1:2" ht="18.75" x14ac:dyDescent="0.3">
      <c r="A34" s="373" t="s">
        <v>259</v>
      </c>
      <c r="B34" s="347">
        <f>SUM(B22:B33)</f>
        <v>0</v>
      </c>
    </row>
    <row r="35" spans="1:2" ht="15.75" x14ac:dyDescent="0.25">
      <c r="A35" s="374"/>
      <c r="B35" s="375"/>
    </row>
    <row r="36" spans="1:2" ht="18.75" x14ac:dyDescent="0.3">
      <c r="A36" s="376" t="s">
        <v>260</v>
      </c>
      <c r="B36" s="347">
        <f>B34-B17</f>
        <v>0</v>
      </c>
    </row>
    <row r="37" spans="1:2" x14ac:dyDescent="0.25">
      <c r="A37" s="160"/>
      <c r="B37" s="160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4D5B-EB7E-49EF-9C46-C70AC7EC385D}">
  <sheetPr>
    <pageSetUpPr fitToPage="1"/>
  </sheetPr>
  <dimension ref="A1:T198"/>
  <sheetViews>
    <sheetView workbookViewId="0">
      <selection activeCell="A2" sqref="A2:XFD2"/>
    </sheetView>
  </sheetViews>
  <sheetFormatPr defaultRowHeight="15" x14ac:dyDescent="0.25"/>
  <cols>
    <col min="7" max="18" width="8.85546875" customWidth="1"/>
  </cols>
  <sheetData>
    <row r="1" spans="1:18" ht="18.75" x14ac:dyDescent="0.3">
      <c r="A1" s="457" t="str">
        <f>'1. Budget Grant Calculation'!C4</f>
        <v>Community and Comprehensive School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</row>
    <row r="2" spans="1:18" ht="18.75" x14ac:dyDescent="0.3">
      <c r="A2" s="299" t="s">
        <v>416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8.75" x14ac:dyDescent="0.3">
      <c r="A3" s="299" t="s">
        <v>261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 x14ac:dyDescent="0.3">
      <c r="A4" s="348"/>
      <c r="B4" s="349"/>
      <c r="C4" s="348"/>
      <c r="D4" s="4"/>
      <c r="E4" s="40"/>
      <c r="F4" s="3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9.5" thickBot="1" x14ac:dyDescent="0.35">
      <c r="A5" s="350"/>
      <c r="B5" s="129" t="s">
        <v>0</v>
      </c>
      <c r="C5" s="351"/>
      <c r="D5" s="351"/>
      <c r="E5" s="351"/>
      <c r="F5" s="352" t="s">
        <v>262</v>
      </c>
      <c r="G5" s="353" t="s">
        <v>263</v>
      </c>
      <c r="H5" s="353" t="s">
        <v>264</v>
      </c>
      <c r="I5" s="353" t="s">
        <v>265</v>
      </c>
      <c r="J5" s="353" t="s">
        <v>266</v>
      </c>
      <c r="K5" s="353" t="s">
        <v>267</v>
      </c>
      <c r="L5" s="353" t="s">
        <v>268</v>
      </c>
      <c r="M5" s="353" t="s">
        <v>269</v>
      </c>
      <c r="N5" s="353" t="s">
        <v>270</v>
      </c>
      <c r="O5" s="353" t="s">
        <v>271</v>
      </c>
      <c r="P5" s="353" t="s">
        <v>272</v>
      </c>
      <c r="Q5" s="353" t="s">
        <v>273</v>
      </c>
      <c r="R5" s="353" t="s">
        <v>274</v>
      </c>
    </row>
    <row r="6" spans="1:18" ht="15.75" thickBot="1" x14ac:dyDescent="0.3">
      <c r="A6" s="127"/>
      <c r="B6" s="47"/>
      <c r="C6" s="47"/>
      <c r="D6" s="47"/>
      <c r="E6" s="47"/>
      <c r="F6" s="354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</row>
    <row r="7" spans="1:18" ht="15.75" thickBot="1" x14ac:dyDescent="0.3">
      <c r="A7" s="101" t="s">
        <v>1</v>
      </c>
      <c r="B7" s="100"/>
      <c r="C7" s="97"/>
      <c r="D7" s="97"/>
      <c r="E7" s="98"/>
      <c r="F7" s="355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</row>
    <row r="8" spans="1:18" ht="15.75" thickBot="1" x14ac:dyDescent="0.3">
      <c r="A8" s="96">
        <v>3010</v>
      </c>
      <c r="B8" s="79" t="s">
        <v>294</v>
      </c>
      <c r="C8" s="69"/>
      <c r="D8" s="69"/>
      <c r="E8" s="102"/>
      <c r="F8" s="136">
        <f>'2. Income &amp; Expenditure Budget'!G14</f>
        <v>41899.200000000004</v>
      </c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</row>
    <row r="9" spans="1:18" ht="15.75" thickBot="1" x14ac:dyDescent="0.3">
      <c r="A9" s="96">
        <v>3030</v>
      </c>
      <c r="B9" s="79" t="s">
        <v>295</v>
      </c>
      <c r="C9" s="69"/>
      <c r="D9" s="69"/>
      <c r="E9" s="102"/>
      <c r="F9" s="136">
        <f>'2. Income &amp; Expenditure Budget'!G15</f>
        <v>0</v>
      </c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</row>
    <row r="10" spans="1:18" ht="15.75" thickBot="1" x14ac:dyDescent="0.3">
      <c r="A10" s="87">
        <v>3050</v>
      </c>
      <c r="B10" s="80" t="s">
        <v>90</v>
      </c>
      <c r="C10" s="70"/>
      <c r="D10" s="70"/>
      <c r="E10" s="103"/>
      <c r="F10" s="136">
        <f>'2. Income &amp; Expenditure Budget'!G16</f>
        <v>24000</v>
      </c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</row>
    <row r="11" spans="1:18" ht="15.75" thickBot="1" x14ac:dyDescent="0.3">
      <c r="A11" s="88">
        <v>3150</v>
      </c>
      <c r="B11" s="81" t="s">
        <v>318</v>
      </c>
      <c r="C11" s="70"/>
      <c r="D11" s="70"/>
      <c r="E11" s="103"/>
      <c r="F11" s="136">
        <f>'2. Income &amp; Expenditure Budget'!G17</f>
        <v>2400</v>
      </c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</row>
    <row r="12" spans="1:18" ht="15.75" thickBot="1" x14ac:dyDescent="0.3">
      <c r="A12" s="88">
        <v>3170</v>
      </c>
      <c r="B12" s="81" t="s">
        <v>42</v>
      </c>
      <c r="C12" s="70"/>
      <c r="D12" s="70"/>
      <c r="E12" s="103"/>
      <c r="F12" s="136">
        <f>'2. Income &amp; Expenditure Budget'!G18</f>
        <v>130</v>
      </c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</row>
    <row r="13" spans="1:18" ht="15.75" thickBot="1" x14ac:dyDescent="0.3">
      <c r="A13" s="88">
        <v>3190</v>
      </c>
      <c r="B13" s="81" t="s">
        <v>91</v>
      </c>
      <c r="C13" s="70"/>
      <c r="D13" s="70"/>
      <c r="E13" s="103"/>
      <c r="F13" s="136">
        <f>'2. Income &amp; Expenditure Budget'!G19</f>
        <v>600</v>
      </c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</row>
    <row r="14" spans="1:18" ht="15.75" thickBot="1" x14ac:dyDescent="0.3">
      <c r="A14" s="88">
        <v>3200</v>
      </c>
      <c r="B14" s="81" t="s">
        <v>319</v>
      </c>
      <c r="C14" s="70"/>
      <c r="D14" s="70"/>
      <c r="E14" s="103"/>
      <c r="F14" s="136">
        <f>'2. Income &amp; Expenditure Budget'!G20</f>
        <v>950</v>
      </c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</row>
    <row r="15" spans="1:18" ht="15.75" thickBot="1" x14ac:dyDescent="0.3">
      <c r="A15" s="88">
        <v>3210</v>
      </c>
      <c r="B15" s="81" t="s">
        <v>320</v>
      </c>
      <c r="C15" s="70"/>
      <c r="D15" s="70"/>
      <c r="E15" s="103"/>
      <c r="F15" s="136">
        <f>'2. Income &amp; Expenditure Budget'!G21</f>
        <v>1510</v>
      </c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</row>
    <row r="16" spans="1:18" ht="15.75" thickBot="1" x14ac:dyDescent="0.3">
      <c r="A16" s="88">
        <v>3220</v>
      </c>
      <c r="B16" s="81" t="s">
        <v>2</v>
      </c>
      <c r="C16" s="70"/>
      <c r="D16" s="70"/>
      <c r="E16" s="103"/>
      <c r="F16" s="136">
        <f>'2. Income &amp; Expenditure Budget'!G22</f>
        <v>0</v>
      </c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</row>
    <row r="17" spans="1:18" ht="15.75" thickBot="1" x14ac:dyDescent="0.3">
      <c r="A17" s="88">
        <v>3230</v>
      </c>
      <c r="B17" s="81" t="s">
        <v>307</v>
      </c>
      <c r="C17" s="70"/>
      <c r="D17" s="70"/>
      <c r="E17" s="103"/>
      <c r="F17" s="136">
        <f>'2. Income &amp; Expenditure Budget'!G23</f>
        <v>0</v>
      </c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</row>
    <row r="18" spans="1:18" ht="15.75" thickBot="1" x14ac:dyDescent="0.3">
      <c r="A18" s="88">
        <v>3240</v>
      </c>
      <c r="B18" s="81" t="s">
        <v>321</v>
      </c>
      <c r="C18" s="70"/>
      <c r="D18" s="70"/>
      <c r="E18" s="103"/>
      <c r="F18" s="136">
        <f>'2. Income &amp; Expenditure Budget'!G24</f>
        <v>5130</v>
      </c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</row>
    <row r="19" spans="1:18" ht="15.75" thickBot="1" x14ac:dyDescent="0.3">
      <c r="A19" s="88">
        <v>3245</v>
      </c>
      <c r="B19" s="81" t="s">
        <v>275</v>
      </c>
      <c r="C19" s="70"/>
      <c r="D19" s="70"/>
      <c r="E19" s="103"/>
      <c r="F19" s="136">
        <f>'2. Income &amp; Expenditure Budget'!G25</f>
        <v>0</v>
      </c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</row>
    <row r="20" spans="1:18" ht="15.75" thickBot="1" x14ac:dyDescent="0.3">
      <c r="A20" s="89">
        <v>3255</v>
      </c>
      <c r="B20" s="82" t="s">
        <v>105</v>
      </c>
      <c r="C20" s="70"/>
      <c r="D20" s="70"/>
      <c r="E20" s="103"/>
      <c r="F20" s="136">
        <f>'2. Income &amp; Expenditure Budget'!G26</f>
        <v>0</v>
      </c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</row>
    <row r="21" spans="1:18" ht="15.75" thickBot="1" x14ac:dyDescent="0.3">
      <c r="A21" s="183">
        <v>3270</v>
      </c>
      <c r="B21" s="184" t="s">
        <v>92</v>
      </c>
      <c r="C21" s="179"/>
      <c r="D21" s="179"/>
      <c r="E21" s="180"/>
      <c r="F21" s="136">
        <f>'2. Income &amp; Expenditure Budget'!G27</f>
        <v>0</v>
      </c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</row>
    <row r="22" spans="1:18" ht="15.75" thickBot="1" x14ac:dyDescent="0.3">
      <c r="A22" s="377">
        <v>3275</v>
      </c>
      <c r="B22" s="378" t="s">
        <v>296</v>
      </c>
      <c r="C22" s="379"/>
      <c r="D22" s="379"/>
      <c r="E22" s="380"/>
      <c r="F22" s="136">
        <f>'2. Income &amp; Expenditure Budget'!G28</f>
        <v>0</v>
      </c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</row>
    <row r="23" spans="1:18" ht="15.75" thickBot="1" x14ac:dyDescent="0.3">
      <c r="A23" s="90">
        <v>3290</v>
      </c>
      <c r="B23" s="84" t="s">
        <v>3</v>
      </c>
      <c r="C23" s="73"/>
      <c r="D23" s="74"/>
      <c r="E23" s="104"/>
      <c r="F23" s="136">
        <f>'2. Income &amp; Expenditure Budget'!G29</f>
        <v>0</v>
      </c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</row>
    <row r="24" spans="1:18" ht="15.75" thickBot="1" x14ac:dyDescent="0.3">
      <c r="A24" s="218">
        <v>3294</v>
      </c>
      <c r="B24" s="219" t="s">
        <v>107</v>
      </c>
      <c r="C24" s="187"/>
      <c r="D24" s="188"/>
      <c r="E24" s="188"/>
      <c r="F24" s="136">
        <f>'2. Income &amp; Expenditure Budget'!G30</f>
        <v>0</v>
      </c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</row>
    <row r="25" spans="1:18" ht="15.75" thickBot="1" x14ac:dyDescent="0.3">
      <c r="A25" s="101" t="s">
        <v>54</v>
      </c>
      <c r="B25" s="100"/>
      <c r="C25" s="97"/>
      <c r="D25" s="97"/>
      <c r="E25" s="98"/>
      <c r="F25" s="424">
        <f>'2. Income &amp; Expenditure Budget'!G31</f>
        <v>76619.200000000012</v>
      </c>
      <c r="G25" s="360">
        <f t="shared" ref="G25:R25" si="0">SUM(G8:G24)</f>
        <v>0</v>
      </c>
      <c r="H25" s="360">
        <f t="shared" si="0"/>
        <v>0</v>
      </c>
      <c r="I25" s="360">
        <f t="shared" si="0"/>
        <v>0</v>
      </c>
      <c r="J25" s="360">
        <f t="shared" si="0"/>
        <v>0</v>
      </c>
      <c r="K25" s="360">
        <f t="shared" si="0"/>
        <v>0</v>
      </c>
      <c r="L25" s="360">
        <f t="shared" si="0"/>
        <v>0</v>
      </c>
      <c r="M25" s="360">
        <f t="shared" si="0"/>
        <v>0</v>
      </c>
      <c r="N25" s="360">
        <f t="shared" si="0"/>
        <v>0</v>
      </c>
      <c r="O25" s="360">
        <f t="shared" si="0"/>
        <v>0</v>
      </c>
      <c r="P25" s="360">
        <f t="shared" si="0"/>
        <v>0</v>
      </c>
      <c r="Q25" s="360">
        <f t="shared" si="0"/>
        <v>0</v>
      </c>
      <c r="R25" s="360">
        <f t="shared" si="0"/>
        <v>0</v>
      </c>
    </row>
    <row r="26" spans="1:18" ht="15.75" thickBot="1" x14ac:dyDescent="0.3">
      <c r="A26" s="382"/>
      <c r="B26" s="382"/>
      <c r="C26" s="382"/>
      <c r="D26" s="382"/>
      <c r="E26" s="383"/>
      <c r="F26" s="38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</row>
    <row r="27" spans="1:18" ht="15.75" thickBot="1" x14ac:dyDescent="0.3">
      <c r="A27" s="437">
        <v>3295</v>
      </c>
      <c r="B27" s="438" t="s">
        <v>276</v>
      </c>
      <c r="C27" s="385"/>
      <c r="D27" s="385"/>
      <c r="E27" s="386"/>
      <c r="F27" s="387">
        <f>'2. Income &amp; Expenditure Budget'!G34</f>
        <v>0</v>
      </c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</row>
    <row r="28" spans="1:18" ht="15.75" thickBot="1" x14ac:dyDescent="0.3">
      <c r="A28" s="439">
        <v>3296</v>
      </c>
      <c r="B28" s="367" t="s">
        <v>277</v>
      </c>
      <c r="C28" s="361"/>
      <c r="D28" s="361"/>
      <c r="E28" s="362"/>
      <c r="F28" s="387">
        <f>'2. Income &amp; Expenditure Budget'!G35</f>
        <v>0</v>
      </c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</row>
    <row r="29" spans="1:18" ht="15.75" thickBot="1" x14ac:dyDescent="0.3">
      <c r="A29" s="439">
        <v>3297</v>
      </c>
      <c r="B29" s="367" t="s">
        <v>278</v>
      </c>
      <c r="C29" s="361"/>
      <c r="D29" s="361"/>
      <c r="E29" s="362"/>
      <c r="F29" s="387">
        <f>'2. Income &amp; Expenditure Budget'!G36</f>
        <v>0</v>
      </c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</row>
    <row r="30" spans="1:18" ht="15.75" thickBot="1" x14ac:dyDescent="0.3">
      <c r="A30" s="439">
        <v>3298</v>
      </c>
      <c r="B30" s="367" t="s">
        <v>279</v>
      </c>
      <c r="C30" s="361"/>
      <c r="D30" s="361"/>
      <c r="E30" s="362"/>
      <c r="F30" s="387">
        <f>'2. Income &amp; Expenditure Budget'!G37</f>
        <v>0</v>
      </c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</row>
    <row r="31" spans="1:18" ht="15.75" thickBot="1" x14ac:dyDescent="0.3">
      <c r="A31" s="439">
        <v>3299</v>
      </c>
      <c r="B31" s="367" t="s">
        <v>280</v>
      </c>
      <c r="C31" s="361"/>
      <c r="D31" s="361"/>
      <c r="E31" s="362"/>
      <c r="F31" s="387">
        <f>'2. Income &amp; Expenditure Budget'!G38</f>
        <v>0</v>
      </c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</row>
    <row r="32" spans="1:18" ht="15.75" thickBot="1" x14ac:dyDescent="0.3">
      <c r="A32" s="389" t="s">
        <v>281</v>
      </c>
      <c r="B32" s="390"/>
      <c r="C32" s="390"/>
      <c r="D32" s="390"/>
      <c r="E32" s="391"/>
      <c r="F32" s="409">
        <f>'2. Income &amp; Expenditure Budget'!G39</f>
        <v>0</v>
      </c>
      <c r="G32" s="360">
        <f>SUM(G26:G31)</f>
        <v>0</v>
      </c>
      <c r="H32" s="360">
        <f t="shared" ref="H32:R32" si="1">SUM(H26:H31)</f>
        <v>0</v>
      </c>
      <c r="I32" s="360">
        <f t="shared" si="1"/>
        <v>0</v>
      </c>
      <c r="J32" s="360">
        <f t="shared" si="1"/>
        <v>0</v>
      </c>
      <c r="K32" s="360">
        <f t="shared" si="1"/>
        <v>0</v>
      </c>
      <c r="L32" s="360">
        <f t="shared" si="1"/>
        <v>0</v>
      </c>
      <c r="M32" s="360">
        <f t="shared" si="1"/>
        <v>0</v>
      </c>
      <c r="N32" s="360">
        <f t="shared" si="1"/>
        <v>0</v>
      </c>
      <c r="O32" s="360">
        <f t="shared" si="1"/>
        <v>0</v>
      </c>
      <c r="P32" s="360">
        <f t="shared" si="1"/>
        <v>0</v>
      </c>
      <c r="Q32" s="360">
        <f t="shared" si="1"/>
        <v>0</v>
      </c>
      <c r="R32" s="360">
        <f t="shared" si="1"/>
        <v>0</v>
      </c>
    </row>
    <row r="33" spans="1:18" ht="15.75" thickBot="1" x14ac:dyDescent="0.3">
      <c r="A33" s="91"/>
      <c r="B33" s="61" t="s">
        <v>43</v>
      </c>
      <c r="C33" s="40"/>
      <c r="D33" s="10"/>
      <c r="E33" s="10"/>
      <c r="F33" s="387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</row>
    <row r="34" spans="1:18" ht="15.75" thickBot="1" x14ac:dyDescent="0.3">
      <c r="A34" s="101" t="s">
        <v>60</v>
      </c>
      <c r="B34" s="100"/>
      <c r="C34" s="97"/>
      <c r="D34" s="97"/>
      <c r="E34" s="98"/>
      <c r="F34" s="409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</row>
    <row r="35" spans="1:18" ht="15.75" thickBot="1" x14ac:dyDescent="0.3">
      <c r="A35" s="93">
        <v>3310</v>
      </c>
      <c r="B35" s="85" t="s">
        <v>84</v>
      </c>
      <c r="C35" s="75"/>
      <c r="D35" s="69"/>
      <c r="E35" s="102"/>
      <c r="F35" s="387">
        <f>'2. Income &amp; Expenditure Budget'!G42</f>
        <v>0</v>
      </c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</row>
    <row r="36" spans="1:18" ht="15.75" thickBot="1" x14ac:dyDescent="0.3">
      <c r="A36" s="88">
        <v>3330</v>
      </c>
      <c r="B36" s="81" t="s">
        <v>106</v>
      </c>
      <c r="C36" s="72"/>
      <c r="D36" s="70"/>
      <c r="E36" s="103"/>
      <c r="F36" s="387">
        <f>'2. Income &amp; Expenditure Budget'!G43</f>
        <v>0</v>
      </c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</row>
    <row r="37" spans="1:18" ht="15.75" thickBot="1" x14ac:dyDescent="0.3">
      <c r="A37" s="89">
        <v>3335</v>
      </c>
      <c r="B37" s="82" t="s">
        <v>323</v>
      </c>
      <c r="C37" s="72"/>
      <c r="D37" s="70"/>
      <c r="E37" s="103"/>
      <c r="F37" s="387">
        <f>'2. Income &amp; Expenditure Budget'!G44</f>
        <v>0</v>
      </c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</row>
    <row r="38" spans="1:18" ht="15.75" thickBot="1" x14ac:dyDescent="0.3">
      <c r="A38" s="89">
        <v>3350</v>
      </c>
      <c r="B38" s="83" t="s">
        <v>93</v>
      </c>
      <c r="C38" s="72"/>
      <c r="D38" s="70"/>
      <c r="E38" s="103"/>
      <c r="F38" s="387">
        <f>'2. Income &amp; Expenditure Budget'!G45</f>
        <v>0</v>
      </c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</row>
    <row r="39" spans="1:18" ht="15.75" thickBot="1" x14ac:dyDescent="0.3">
      <c r="A39" s="89">
        <v>3360</v>
      </c>
      <c r="B39" s="83" t="s">
        <v>94</v>
      </c>
      <c r="C39" s="72"/>
      <c r="D39" s="70"/>
      <c r="E39" s="103"/>
      <c r="F39" s="387">
        <f>'2. Income &amp; Expenditure Budget'!G46</f>
        <v>0</v>
      </c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</row>
    <row r="40" spans="1:18" ht="15.75" thickBot="1" x14ac:dyDescent="0.3">
      <c r="A40" s="89">
        <v>3370</v>
      </c>
      <c r="B40" s="83" t="s">
        <v>308</v>
      </c>
      <c r="C40" s="72"/>
      <c r="D40" s="70"/>
      <c r="E40" s="103"/>
      <c r="F40" s="387">
        <f>'2. Income &amp; Expenditure Budget'!G47</f>
        <v>0</v>
      </c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</row>
    <row r="41" spans="1:18" ht="15.75" thickBot="1" x14ac:dyDescent="0.3">
      <c r="A41" s="89">
        <v>3375</v>
      </c>
      <c r="B41" s="82" t="s">
        <v>44</v>
      </c>
      <c r="C41" s="72"/>
      <c r="D41" s="70"/>
      <c r="E41" s="103"/>
      <c r="F41" s="387">
        <f>'2. Income &amp; Expenditure Budget'!G48</f>
        <v>0</v>
      </c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</row>
    <row r="42" spans="1:18" ht="15.75" thickBot="1" x14ac:dyDescent="0.3">
      <c r="A42" s="89">
        <v>3390</v>
      </c>
      <c r="B42" s="83" t="s">
        <v>45</v>
      </c>
      <c r="C42" s="72"/>
      <c r="D42" s="70"/>
      <c r="E42" s="103"/>
      <c r="F42" s="387">
        <f>'2. Income &amp; Expenditure Budget'!G49</f>
        <v>0</v>
      </c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</row>
    <row r="43" spans="1:18" ht="15.75" thickBot="1" x14ac:dyDescent="0.3">
      <c r="A43" s="88">
        <v>3410</v>
      </c>
      <c r="B43" s="81" t="s">
        <v>75</v>
      </c>
      <c r="C43" s="72"/>
      <c r="D43" s="70"/>
      <c r="E43" s="103"/>
      <c r="F43" s="387">
        <f>'2. Income &amp; Expenditure Budget'!G50</f>
        <v>0</v>
      </c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</row>
    <row r="44" spans="1:18" ht="15.75" thickBot="1" x14ac:dyDescent="0.3">
      <c r="A44" s="88">
        <v>3420</v>
      </c>
      <c r="B44" s="81" t="s">
        <v>4</v>
      </c>
      <c r="C44" s="72"/>
      <c r="D44" s="70"/>
      <c r="E44" s="103"/>
      <c r="F44" s="387">
        <f>'2. Income &amp; Expenditure Budget'!G51</f>
        <v>0</v>
      </c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</row>
    <row r="45" spans="1:18" ht="15.75" thickBot="1" x14ac:dyDescent="0.3">
      <c r="A45" s="88">
        <v>3430</v>
      </c>
      <c r="B45" s="81" t="s">
        <v>5</v>
      </c>
      <c r="C45" s="72"/>
      <c r="D45" s="70"/>
      <c r="E45" s="103"/>
      <c r="F45" s="387">
        <f>'2. Income &amp; Expenditure Budget'!G52</f>
        <v>0</v>
      </c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</row>
    <row r="46" spans="1:18" ht="15.75" thickBot="1" x14ac:dyDescent="0.3">
      <c r="A46" s="88">
        <v>3440</v>
      </c>
      <c r="B46" s="81" t="s">
        <v>324</v>
      </c>
      <c r="C46" s="72"/>
      <c r="D46" s="70"/>
      <c r="E46" s="103"/>
      <c r="F46" s="387">
        <f>'2. Income &amp; Expenditure Budget'!G53</f>
        <v>0</v>
      </c>
      <c r="G46" s="354"/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4"/>
    </row>
    <row r="47" spans="1:18" ht="15.75" thickBot="1" x14ac:dyDescent="0.3">
      <c r="A47" s="88">
        <v>3450</v>
      </c>
      <c r="B47" s="81" t="s">
        <v>309</v>
      </c>
      <c r="C47" s="72"/>
      <c r="D47" s="70"/>
      <c r="E47" s="103"/>
      <c r="F47" s="387">
        <f>'2. Income &amp; Expenditure Budget'!G54</f>
        <v>0</v>
      </c>
      <c r="G47" s="354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</row>
    <row r="48" spans="1:18" ht="15.75" thickBot="1" x14ac:dyDescent="0.3">
      <c r="A48" s="88">
        <v>3490</v>
      </c>
      <c r="B48" s="81" t="s">
        <v>310</v>
      </c>
      <c r="C48" s="72"/>
      <c r="D48" s="70"/>
      <c r="E48" s="103"/>
      <c r="F48" s="387">
        <f>'2. Income &amp; Expenditure Budget'!G55</f>
        <v>0</v>
      </c>
      <c r="G48" s="354"/>
      <c r="H48" s="354"/>
      <c r="I48" s="354"/>
      <c r="J48" s="354"/>
      <c r="K48" s="354"/>
      <c r="L48" s="354"/>
      <c r="M48" s="354"/>
      <c r="N48" s="354"/>
      <c r="O48" s="354"/>
      <c r="P48" s="354"/>
      <c r="Q48" s="354"/>
      <c r="R48" s="354"/>
    </row>
    <row r="49" spans="1:18" ht="15.75" thickBot="1" x14ac:dyDescent="0.3">
      <c r="A49" s="89">
        <v>3495</v>
      </c>
      <c r="B49" s="82" t="s">
        <v>46</v>
      </c>
      <c r="C49" s="72"/>
      <c r="D49" s="72"/>
      <c r="E49" s="105"/>
      <c r="F49" s="387">
        <f>'2. Income &amp; Expenditure Budget'!G56</f>
        <v>0</v>
      </c>
      <c r="G49" s="354"/>
      <c r="H49" s="354"/>
      <c r="I49" s="354"/>
      <c r="J49" s="354"/>
      <c r="K49" s="354"/>
      <c r="L49" s="354"/>
      <c r="M49" s="354"/>
      <c r="N49" s="354"/>
      <c r="O49" s="354"/>
      <c r="P49" s="354"/>
      <c r="Q49" s="354"/>
      <c r="R49" s="354"/>
    </row>
    <row r="50" spans="1:18" ht="15.75" thickBot="1" x14ac:dyDescent="0.3">
      <c r="A50" s="89">
        <v>3500</v>
      </c>
      <c r="B50" s="83" t="s">
        <v>325</v>
      </c>
      <c r="C50" s="72"/>
      <c r="D50" s="72"/>
      <c r="E50" s="105"/>
      <c r="F50" s="387">
        <f>'2. Income &amp; Expenditure Budget'!G57</f>
        <v>0</v>
      </c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  <c r="R50" s="354"/>
    </row>
    <row r="51" spans="1:18" ht="15.75" thickBot="1" x14ac:dyDescent="0.3">
      <c r="A51" s="89">
        <v>3510</v>
      </c>
      <c r="B51" s="83" t="s">
        <v>6</v>
      </c>
      <c r="C51" s="72"/>
      <c r="D51" s="70"/>
      <c r="E51" s="103"/>
      <c r="F51" s="387">
        <f>'2. Income &amp; Expenditure Budget'!G58</f>
        <v>0</v>
      </c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</row>
    <row r="52" spans="1:18" ht="15.75" thickBot="1" x14ac:dyDescent="0.3">
      <c r="A52" s="89">
        <v>3520</v>
      </c>
      <c r="B52" s="83" t="s">
        <v>326</v>
      </c>
      <c r="C52" s="72"/>
      <c r="D52" s="70"/>
      <c r="E52" s="103"/>
      <c r="F52" s="387">
        <f>'2. Income &amp; Expenditure Budget'!G59</f>
        <v>0</v>
      </c>
      <c r="G52" s="354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</row>
    <row r="53" spans="1:18" ht="15.75" thickBot="1" x14ac:dyDescent="0.3">
      <c r="A53" s="89">
        <v>3530</v>
      </c>
      <c r="B53" s="83" t="s">
        <v>327</v>
      </c>
      <c r="C53" s="72"/>
      <c r="D53" s="70"/>
      <c r="E53" s="103"/>
      <c r="F53" s="387">
        <f>'2. Income &amp; Expenditure Budget'!G60</f>
        <v>0</v>
      </c>
      <c r="G53" s="354"/>
      <c r="H53" s="354"/>
      <c r="I53" s="354"/>
      <c r="J53" s="354"/>
      <c r="K53" s="354"/>
      <c r="L53" s="354"/>
      <c r="M53" s="354"/>
      <c r="N53" s="354"/>
      <c r="O53" s="354"/>
      <c r="P53" s="354"/>
      <c r="Q53" s="354"/>
      <c r="R53" s="354"/>
    </row>
    <row r="54" spans="1:18" ht="15.75" thickBot="1" x14ac:dyDescent="0.3">
      <c r="A54" s="89">
        <v>3535</v>
      </c>
      <c r="B54" s="82" t="s">
        <v>328</v>
      </c>
      <c r="C54" s="72"/>
      <c r="D54" s="70"/>
      <c r="E54" s="103"/>
      <c r="F54" s="387">
        <f>'2. Income &amp; Expenditure Budget'!G61</f>
        <v>0</v>
      </c>
      <c r="G54" s="354"/>
      <c r="H54" s="354"/>
      <c r="I54" s="354"/>
      <c r="J54" s="354"/>
      <c r="K54" s="354"/>
      <c r="L54" s="354"/>
      <c r="M54" s="354"/>
      <c r="N54" s="354"/>
      <c r="O54" s="354"/>
      <c r="P54" s="354"/>
      <c r="Q54" s="354"/>
      <c r="R54" s="354"/>
    </row>
    <row r="55" spans="1:18" ht="15.75" thickBot="1" x14ac:dyDescent="0.3">
      <c r="A55" s="88">
        <v>3550</v>
      </c>
      <c r="B55" s="81" t="s">
        <v>47</v>
      </c>
      <c r="C55" s="72"/>
      <c r="D55" s="70"/>
      <c r="E55" s="103"/>
      <c r="F55" s="387">
        <f>'2. Income &amp; Expenditure Budget'!G62</f>
        <v>0</v>
      </c>
      <c r="G55" s="354"/>
      <c r="H55" s="354"/>
      <c r="I55" s="354"/>
      <c r="J55" s="354"/>
      <c r="K55" s="354"/>
      <c r="L55" s="354"/>
      <c r="M55" s="354"/>
      <c r="N55" s="354"/>
      <c r="O55" s="354"/>
      <c r="P55" s="354"/>
      <c r="Q55" s="354"/>
      <c r="R55" s="354"/>
    </row>
    <row r="56" spans="1:18" ht="15.75" thickBot="1" x14ac:dyDescent="0.3">
      <c r="A56" s="90">
        <v>3570</v>
      </c>
      <c r="B56" s="84" t="s">
        <v>95</v>
      </c>
      <c r="C56" s="73"/>
      <c r="D56" s="74"/>
      <c r="E56" s="104"/>
      <c r="F56" s="387">
        <f>'2. Income &amp; Expenditure Budget'!G63</f>
        <v>0</v>
      </c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4"/>
      <c r="R56" s="354"/>
    </row>
    <row r="57" spans="1:18" ht="15.75" thickBot="1" x14ac:dyDescent="0.3">
      <c r="A57" s="356">
        <v>3574</v>
      </c>
      <c r="B57" s="357" t="s">
        <v>282</v>
      </c>
      <c r="C57" s="358"/>
      <c r="D57" s="359"/>
      <c r="E57" s="359"/>
      <c r="F57" s="387">
        <f>'2. Income &amp; Expenditure Budget'!G64</f>
        <v>0</v>
      </c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  <c r="R57" s="354"/>
    </row>
    <row r="58" spans="1:18" ht="15.75" thickBot="1" x14ac:dyDescent="0.3">
      <c r="A58" s="356">
        <v>3575</v>
      </c>
      <c r="B58" s="357" t="s">
        <v>283</v>
      </c>
      <c r="C58" s="358"/>
      <c r="D58" s="359"/>
      <c r="E58" s="359"/>
      <c r="F58" s="387">
        <f>'2. Income &amp; Expenditure Budget'!G65</f>
        <v>0</v>
      </c>
      <c r="G58" s="354"/>
      <c r="H58" s="354"/>
      <c r="I58" s="354"/>
      <c r="J58" s="354"/>
      <c r="K58" s="354"/>
      <c r="L58" s="354"/>
      <c r="M58" s="354"/>
      <c r="N58" s="354"/>
      <c r="O58" s="354"/>
      <c r="P58" s="354"/>
      <c r="Q58" s="354"/>
      <c r="R58" s="354"/>
    </row>
    <row r="59" spans="1:18" ht="15.75" thickBot="1" x14ac:dyDescent="0.3">
      <c r="A59" s="101" t="s">
        <v>61</v>
      </c>
      <c r="B59" s="100"/>
      <c r="C59" s="97"/>
      <c r="D59" s="97"/>
      <c r="E59" s="98"/>
      <c r="F59" s="409">
        <f>'2. Income &amp; Expenditure Budget'!G66</f>
        <v>0</v>
      </c>
      <c r="G59" s="364">
        <f>SUM(G35:G58)</f>
        <v>0</v>
      </c>
      <c r="H59" s="364">
        <f t="shared" ref="H59:R59" si="2">SUM(H35:H58)</f>
        <v>0</v>
      </c>
      <c r="I59" s="364">
        <f t="shared" si="2"/>
        <v>0</v>
      </c>
      <c r="J59" s="364">
        <f t="shared" si="2"/>
        <v>0</v>
      </c>
      <c r="K59" s="364">
        <f t="shared" si="2"/>
        <v>0</v>
      </c>
      <c r="L59" s="364">
        <f t="shared" si="2"/>
        <v>0</v>
      </c>
      <c r="M59" s="364">
        <f t="shared" si="2"/>
        <v>0</v>
      </c>
      <c r="N59" s="364">
        <f t="shared" si="2"/>
        <v>0</v>
      </c>
      <c r="O59" s="364">
        <f t="shared" si="2"/>
        <v>0</v>
      </c>
      <c r="P59" s="364">
        <f t="shared" si="2"/>
        <v>0</v>
      </c>
      <c r="Q59" s="364">
        <f t="shared" si="2"/>
        <v>0</v>
      </c>
      <c r="R59" s="364">
        <f t="shared" si="2"/>
        <v>0</v>
      </c>
    </row>
    <row r="60" spans="1:18" ht="15.75" thickBot="1" x14ac:dyDescent="0.3">
      <c r="A60" s="91"/>
      <c r="B60" s="61" t="s">
        <v>43</v>
      </c>
      <c r="C60" s="40"/>
      <c r="D60" s="10"/>
      <c r="E60" s="10"/>
      <c r="F60" s="387"/>
      <c r="G60" s="354"/>
      <c r="H60" s="354"/>
      <c r="I60" s="354"/>
      <c r="J60" s="354"/>
      <c r="K60" s="354"/>
      <c r="L60" s="354"/>
      <c r="M60" s="354"/>
      <c r="N60" s="354"/>
      <c r="O60" s="354"/>
      <c r="P60" s="354"/>
      <c r="Q60" s="354"/>
      <c r="R60" s="354"/>
    </row>
    <row r="61" spans="1:18" ht="15.75" thickBot="1" x14ac:dyDescent="0.3">
      <c r="A61" s="101" t="s">
        <v>7</v>
      </c>
      <c r="B61" s="100"/>
      <c r="C61" s="97"/>
      <c r="D61" s="97"/>
      <c r="E61" s="98"/>
      <c r="F61" s="409"/>
      <c r="G61" s="355"/>
      <c r="H61" s="355"/>
      <c r="I61" s="355"/>
      <c r="J61" s="355"/>
      <c r="K61" s="355"/>
      <c r="L61" s="355"/>
      <c r="M61" s="355"/>
      <c r="N61" s="355"/>
      <c r="O61" s="355"/>
      <c r="P61" s="355"/>
      <c r="Q61" s="355"/>
      <c r="R61" s="355"/>
    </row>
    <row r="62" spans="1:18" ht="15.75" thickBot="1" x14ac:dyDescent="0.3">
      <c r="A62" s="88">
        <v>3650</v>
      </c>
      <c r="B62" s="81" t="s">
        <v>8</v>
      </c>
      <c r="C62" s="72"/>
      <c r="D62" s="70"/>
      <c r="E62" s="103"/>
      <c r="F62" s="387">
        <f>'2. Income &amp; Expenditure Budget'!G69</f>
        <v>0</v>
      </c>
      <c r="G62" s="354"/>
      <c r="H62" s="354"/>
      <c r="I62" s="354"/>
      <c r="J62" s="354"/>
      <c r="K62" s="354"/>
      <c r="L62" s="354"/>
      <c r="M62" s="354"/>
      <c r="N62" s="354"/>
      <c r="O62" s="354"/>
      <c r="P62" s="354"/>
      <c r="Q62" s="354"/>
      <c r="R62" s="354"/>
    </row>
    <row r="63" spans="1:18" ht="15.75" thickBot="1" x14ac:dyDescent="0.3">
      <c r="A63" s="88">
        <v>3700</v>
      </c>
      <c r="B63" s="81" t="s">
        <v>311</v>
      </c>
      <c r="C63" s="72"/>
      <c r="D63" s="70"/>
      <c r="E63" s="103"/>
      <c r="F63" s="387">
        <f>'2. Income &amp; Expenditure Budget'!G70</f>
        <v>0</v>
      </c>
      <c r="G63" s="354"/>
      <c r="H63" s="354"/>
      <c r="I63" s="354"/>
      <c r="J63" s="354"/>
      <c r="K63" s="354"/>
      <c r="L63" s="354"/>
      <c r="M63" s="354"/>
      <c r="N63" s="354"/>
      <c r="O63" s="354"/>
      <c r="P63" s="354"/>
      <c r="Q63" s="354"/>
      <c r="R63" s="354"/>
    </row>
    <row r="64" spans="1:18" ht="15.75" thickBot="1" x14ac:dyDescent="0.3">
      <c r="A64" s="88">
        <v>3770</v>
      </c>
      <c r="B64" s="81" t="s">
        <v>329</v>
      </c>
      <c r="C64" s="72"/>
      <c r="D64" s="70"/>
      <c r="E64" s="103"/>
      <c r="F64" s="387">
        <f>'2. Income &amp; Expenditure Budget'!G71</f>
        <v>0</v>
      </c>
      <c r="G64" s="354"/>
      <c r="H64" s="354"/>
      <c r="I64" s="354"/>
      <c r="J64" s="354"/>
      <c r="K64" s="354"/>
      <c r="L64" s="354"/>
      <c r="M64" s="354"/>
      <c r="N64" s="354"/>
      <c r="O64" s="354"/>
      <c r="P64" s="354"/>
      <c r="Q64" s="354"/>
      <c r="R64" s="354"/>
    </row>
    <row r="65" spans="1:18" ht="15.75" thickBot="1" x14ac:dyDescent="0.3">
      <c r="A65" s="88">
        <v>3800</v>
      </c>
      <c r="B65" s="81" t="s">
        <v>9</v>
      </c>
      <c r="C65" s="72"/>
      <c r="D65" s="70"/>
      <c r="E65" s="103"/>
      <c r="F65" s="387">
        <f>'2. Income &amp; Expenditure Budget'!G72</f>
        <v>0</v>
      </c>
      <c r="G65" s="354"/>
      <c r="H65" s="354"/>
      <c r="I65" s="354"/>
      <c r="J65" s="354"/>
      <c r="K65" s="354"/>
      <c r="L65" s="354"/>
      <c r="M65" s="354"/>
      <c r="N65" s="354"/>
      <c r="O65" s="354"/>
      <c r="P65" s="354"/>
      <c r="Q65" s="354"/>
      <c r="R65" s="354"/>
    </row>
    <row r="66" spans="1:18" ht="15.75" thickBot="1" x14ac:dyDescent="0.3">
      <c r="A66" s="90">
        <v>3850</v>
      </c>
      <c r="B66" s="84" t="s">
        <v>7</v>
      </c>
      <c r="C66" s="73"/>
      <c r="D66" s="74"/>
      <c r="E66" s="104"/>
      <c r="F66" s="387">
        <f>'2. Income &amp; Expenditure Budget'!G73</f>
        <v>0</v>
      </c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4"/>
      <c r="R66" s="354"/>
    </row>
    <row r="67" spans="1:18" ht="15.75" thickBot="1" x14ac:dyDescent="0.3">
      <c r="A67" s="356">
        <v>3851</v>
      </c>
      <c r="B67" s="357" t="s">
        <v>284</v>
      </c>
      <c r="C67" s="358"/>
      <c r="D67" s="359"/>
      <c r="E67" s="359"/>
      <c r="F67" s="387">
        <f>'2. Income &amp; Expenditure Budget'!G74</f>
        <v>0</v>
      </c>
      <c r="G67" s="354"/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</row>
    <row r="68" spans="1:18" ht="15.75" thickBot="1" x14ac:dyDescent="0.3">
      <c r="A68" s="356">
        <v>3852</v>
      </c>
      <c r="B68" s="357" t="s">
        <v>285</v>
      </c>
      <c r="C68" s="358"/>
      <c r="D68" s="359"/>
      <c r="E68" s="359"/>
      <c r="F68" s="387">
        <f>'2. Income &amp; Expenditure Budget'!G75</f>
        <v>0</v>
      </c>
      <c r="G68" s="354"/>
      <c r="H68" s="354"/>
      <c r="I68" s="354"/>
      <c r="J68" s="354"/>
      <c r="K68" s="354"/>
      <c r="L68" s="354"/>
      <c r="M68" s="354"/>
      <c r="N68" s="354"/>
      <c r="O68" s="354"/>
      <c r="P68" s="354"/>
      <c r="Q68" s="354"/>
      <c r="R68" s="354"/>
    </row>
    <row r="69" spans="1:18" ht="15.75" thickBot="1" x14ac:dyDescent="0.3">
      <c r="A69" s="356">
        <v>3853</v>
      </c>
      <c r="B69" s="357" t="s">
        <v>286</v>
      </c>
      <c r="C69" s="358"/>
      <c r="D69" s="359"/>
      <c r="E69" s="359"/>
      <c r="F69" s="387">
        <f>'2. Income &amp; Expenditure Budget'!G76</f>
        <v>0</v>
      </c>
      <c r="G69" s="354"/>
      <c r="H69" s="354"/>
      <c r="I69" s="354"/>
      <c r="J69" s="354"/>
      <c r="K69" s="354"/>
      <c r="L69" s="354"/>
      <c r="M69" s="354"/>
      <c r="N69" s="354"/>
      <c r="O69" s="354"/>
      <c r="P69" s="354"/>
      <c r="Q69" s="354"/>
      <c r="R69" s="354"/>
    </row>
    <row r="70" spans="1:18" ht="15.75" thickBot="1" x14ac:dyDescent="0.3">
      <c r="A70" s="101" t="s">
        <v>62</v>
      </c>
      <c r="B70" s="100"/>
      <c r="C70" s="97"/>
      <c r="D70" s="97"/>
      <c r="E70" s="98"/>
      <c r="F70" s="409">
        <f>'2. Income &amp; Expenditure Budget'!G77</f>
        <v>0</v>
      </c>
      <c r="G70" s="364">
        <f t="shared" ref="G70:R70" si="3">SUM(G62:G69)</f>
        <v>0</v>
      </c>
      <c r="H70" s="364">
        <f t="shared" si="3"/>
        <v>0</v>
      </c>
      <c r="I70" s="364">
        <f t="shared" si="3"/>
        <v>0</v>
      </c>
      <c r="J70" s="364">
        <f t="shared" si="3"/>
        <v>0</v>
      </c>
      <c r="K70" s="364">
        <f t="shared" si="3"/>
        <v>0</v>
      </c>
      <c r="L70" s="364">
        <f t="shared" si="3"/>
        <v>0</v>
      </c>
      <c r="M70" s="364">
        <f t="shared" si="3"/>
        <v>0</v>
      </c>
      <c r="N70" s="364">
        <f t="shared" si="3"/>
        <v>0</v>
      </c>
      <c r="O70" s="364">
        <f t="shared" si="3"/>
        <v>0</v>
      </c>
      <c r="P70" s="364">
        <f t="shared" si="3"/>
        <v>0</v>
      </c>
      <c r="Q70" s="364">
        <f t="shared" si="3"/>
        <v>0</v>
      </c>
      <c r="R70" s="364">
        <f t="shared" si="3"/>
        <v>0</v>
      </c>
    </row>
    <row r="71" spans="1:18" ht="15.75" thickBot="1" x14ac:dyDescent="0.3">
      <c r="A71" s="91"/>
      <c r="B71" s="61" t="s">
        <v>43</v>
      </c>
      <c r="C71" s="40"/>
      <c r="D71" s="10"/>
      <c r="E71" s="10"/>
      <c r="F71" s="387"/>
      <c r="G71" s="354"/>
      <c r="H71" s="354"/>
      <c r="I71" s="354"/>
      <c r="J71" s="354"/>
      <c r="K71" s="354"/>
      <c r="L71" s="354"/>
      <c r="M71" s="354"/>
      <c r="N71" s="354"/>
      <c r="O71" s="354"/>
      <c r="P71" s="354"/>
      <c r="Q71" s="354"/>
      <c r="R71" s="354"/>
    </row>
    <row r="72" spans="1:18" ht="15.75" thickBot="1" x14ac:dyDescent="0.3">
      <c r="A72" s="413"/>
      <c r="B72" s="414" t="s">
        <v>10</v>
      </c>
      <c r="C72" s="415"/>
      <c r="D72" s="415"/>
      <c r="E72" s="416"/>
      <c r="F72" s="409">
        <f>'2. Income &amp; Expenditure Budget'!G79</f>
        <v>76619.200000000012</v>
      </c>
      <c r="G72" s="117">
        <f t="shared" ref="G72:R72" si="4">G70+G59+G32+G25</f>
        <v>0</v>
      </c>
      <c r="H72" s="117">
        <f t="shared" si="4"/>
        <v>0</v>
      </c>
      <c r="I72" s="117">
        <f t="shared" si="4"/>
        <v>0</v>
      </c>
      <c r="J72" s="117">
        <f t="shared" si="4"/>
        <v>0</v>
      </c>
      <c r="K72" s="117">
        <f t="shared" si="4"/>
        <v>0</v>
      </c>
      <c r="L72" s="117">
        <f t="shared" si="4"/>
        <v>0</v>
      </c>
      <c r="M72" s="117">
        <f t="shared" si="4"/>
        <v>0</v>
      </c>
      <c r="N72" s="117">
        <f t="shared" si="4"/>
        <v>0</v>
      </c>
      <c r="O72" s="117">
        <f t="shared" si="4"/>
        <v>0</v>
      </c>
      <c r="P72" s="117">
        <f t="shared" si="4"/>
        <v>0</v>
      </c>
      <c r="Q72" s="117">
        <f t="shared" si="4"/>
        <v>0</v>
      </c>
      <c r="R72" s="117">
        <f t="shared" si="4"/>
        <v>0</v>
      </c>
    </row>
    <row r="73" spans="1:18" ht="15.75" thickBot="1" x14ac:dyDescent="0.3">
      <c r="A73" s="361"/>
      <c r="B73" s="361"/>
      <c r="C73" s="361"/>
      <c r="D73" s="361"/>
      <c r="E73" s="362"/>
      <c r="F73" s="387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</row>
    <row r="74" spans="1:18" ht="15.75" thickBot="1" x14ac:dyDescent="0.3">
      <c r="A74" s="421"/>
      <c r="B74" s="422" t="s">
        <v>43</v>
      </c>
      <c r="C74" s="423"/>
      <c r="D74" s="362"/>
      <c r="E74" s="362"/>
      <c r="F74" s="387"/>
      <c r="G74" s="354"/>
      <c r="H74" s="354"/>
      <c r="I74" s="354"/>
      <c r="J74" s="354"/>
      <c r="K74" s="354"/>
      <c r="L74" s="354"/>
      <c r="M74" s="354"/>
      <c r="N74" s="354"/>
      <c r="O74" s="354"/>
      <c r="P74" s="354"/>
      <c r="Q74" s="354"/>
      <c r="R74" s="354"/>
    </row>
    <row r="75" spans="1:18" ht="19.5" thickBot="1" x14ac:dyDescent="0.35">
      <c r="A75" s="417"/>
      <c r="B75" s="418" t="s">
        <v>11</v>
      </c>
      <c r="C75" s="419"/>
      <c r="D75" s="420"/>
      <c r="E75" s="420"/>
      <c r="F75" s="387"/>
      <c r="G75" s="354"/>
      <c r="H75" s="354"/>
      <c r="I75" s="354"/>
      <c r="J75" s="354"/>
      <c r="K75" s="354"/>
      <c r="L75" s="354"/>
      <c r="M75" s="354"/>
      <c r="N75" s="354"/>
      <c r="O75" s="354"/>
      <c r="P75" s="354"/>
      <c r="Q75" s="354"/>
      <c r="R75" s="354"/>
    </row>
    <row r="76" spans="1:18" ht="15.75" thickBot="1" x14ac:dyDescent="0.3">
      <c r="A76" s="404"/>
      <c r="B76" s="358"/>
      <c r="C76" s="359"/>
      <c r="D76" s="359"/>
      <c r="E76" s="359"/>
      <c r="F76" s="387"/>
      <c r="G76" s="354"/>
      <c r="H76" s="354"/>
      <c r="I76" s="354"/>
      <c r="J76" s="354"/>
      <c r="K76" s="354"/>
      <c r="L76" s="354"/>
      <c r="M76" s="354"/>
      <c r="N76" s="354"/>
      <c r="O76" s="354"/>
      <c r="P76" s="354"/>
      <c r="Q76" s="354"/>
      <c r="R76" s="354"/>
    </row>
    <row r="77" spans="1:18" ht="15.75" thickBot="1" x14ac:dyDescent="0.3">
      <c r="A77" s="371" t="s">
        <v>63</v>
      </c>
      <c r="B77" s="371"/>
      <c r="C77" s="371"/>
      <c r="D77" s="371"/>
      <c r="E77" s="371"/>
      <c r="F77" s="408"/>
      <c r="G77" s="354"/>
      <c r="H77" s="354"/>
      <c r="I77" s="354"/>
      <c r="J77" s="354"/>
      <c r="K77" s="354"/>
      <c r="L77" s="354"/>
      <c r="M77" s="354"/>
      <c r="N77" s="354"/>
      <c r="O77" s="354"/>
      <c r="P77" s="354"/>
      <c r="Q77" s="354"/>
      <c r="R77" s="354"/>
    </row>
    <row r="78" spans="1:18" ht="15.75" thickBot="1" x14ac:dyDescent="0.3">
      <c r="A78" s="407">
        <v>4110</v>
      </c>
      <c r="B78" s="358" t="s">
        <v>330</v>
      </c>
      <c r="C78" s="358"/>
      <c r="D78" s="359"/>
      <c r="E78" s="359"/>
      <c r="F78" s="387">
        <f>'2. Income &amp; Expenditure Budget'!G84</f>
        <v>0</v>
      </c>
      <c r="G78" s="354"/>
      <c r="H78" s="354"/>
      <c r="I78" s="354"/>
      <c r="J78" s="354"/>
      <c r="K78" s="354"/>
      <c r="L78" s="354"/>
      <c r="M78" s="354"/>
      <c r="N78" s="354"/>
      <c r="O78" s="354"/>
      <c r="P78" s="354"/>
      <c r="Q78" s="354"/>
      <c r="R78" s="354"/>
    </row>
    <row r="79" spans="1:18" ht="15.75" thickBot="1" x14ac:dyDescent="0.3">
      <c r="A79" s="123">
        <v>4111</v>
      </c>
      <c r="B79" s="124" t="s">
        <v>331</v>
      </c>
      <c r="C79" s="75"/>
      <c r="D79" s="69"/>
      <c r="E79" s="102"/>
      <c r="F79" s="387">
        <f>'2. Income &amp; Expenditure Budget'!G85</f>
        <v>0</v>
      </c>
      <c r="G79" s="354"/>
      <c r="H79" s="354"/>
      <c r="I79" s="354"/>
      <c r="J79" s="354"/>
      <c r="K79" s="354"/>
      <c r="L79" s="354"/>
      <c r="M79" s="354"/>
      <c r="N79" s="354"/>
      <c r="O79" s="354"/>
      <c r="P79" s="354"/>
      <c r="Q79" s="354"/>
      <c r="R79" s="354"/>
    </row>
    <row r="80" spans="1:18" ht="15.75" thickBot="1" x14ac:dyDescent="0.3">
      <c r="A80" s="88">
        <v>4150</v>
      </c>
      <c r="B80" s="81" t="s">
        <v>332</v>
      </c>
      <c r="C80" s="72"/>
      <c r="D80" s="70"/>
      <c r="E80" s="103"/>
      <c r="F80" s="387">
        <f>'2. Income &amp; Expenditure Budget'!G86</f>
        <v>5130</v>
      </c>
      <c r="G80" s="354"/>
      <c r="H80" s="354"/>
      <c r="I80" s="354"/>
      <c r="J80" s="354"/>
      <c r="K80" s="354"/>
      <c r="L80" s="354"/>
      <c r="M80" s="354"/>
      <c r="N80" s="354"/>
      <c r="O80" s="354"/>
      <c r="P80" s="354"/>
      <c r="Q80" s="354"/>
      <c r="R80" s="354"/>
    </row>
    <row r="81" spans="1:18" ht="15.75" thickBot="1" x14ac:dyDescent="0.3">
      <c r="A81" s="89">
        <v>4155</v>
      </c>
      <c r="B81" s="82" t="s">
        <v>76</v>
      </c>
      <c r="C81" s="72"/>
      <c r="D81" s="70"/>
      <c r="E81" s="103"/>
      <c r="F81" s="387">
        <f>'2. Income &amp; Expenditure Budget'!G87</f>
        <v>0</v>
      </c>
      <c r="G81" s="354"/>
      <c r="H81" s="354"/>
      <c r="I81" s="354"/>
      <c r="J81" s="354"/>
      <c r="K81" s="354"/>
      <c r="L81" s="354"/>
      <c r="M81" s="354"/>
      <c r="N81" s="354"/>
      <c r="O81" s="354"/>
      <c r="P81" s="354"/>
      <c r="Q81" s="354"/>
      <c r="R81" s="354"/>
    </row>
    <row r="82" spans="1:18" ht="15.75" thickBot="1" x14ac:dyDescent="0.3">
      <c r="A82" s="89">
        <v>4170</v>
      </c>
      <c r="B82" s="83" t="s">
        <v>96</v>
      </c>
      <c r="C82" s="72"/>
      <c r="D82" s="70"/>
      <c r="E82" s="103"/>
      <c r="F82" s="387">
        <f>'2. Income &amp; Expenditure Budget'!G88</f>
        <v>0</v>
      </c>
      <c r="G82" s="354"/>
      <c r="H82" s="354"/>
      <c r="I82" s="354"/>
      <c r="J82" s="354"/>
      <c r="K82" s="354"/>
      <c r="L82" s="354"/>
      <c r="M82" s="354"/>
      <c r="N82" s="354"/>
      <c r="O82" s="354"/>
      <c r="P82" s="354"/>
      <c r="Q82" s="354"/>
      <c r="R82" s="354"/>
    </row>
    <row r="83" spans="1:18" ht="15.75" thickBot="1" x14ac:dyDescent="0.3">
      <c r="A83" s="89">
        <v>4190</v>
      </c>
      <c r="B83" s="83" t="s">
        <v>297</v>
      </c>
      <c r="C83" s="72"/>
      <c r="D83" s="70"/>
      <c r="E83" s="103"/>
      <c r="F83" s="387">
        <f>'2. Income &amp; Expenditure Budget'!G89</f>
        <v>0</v>
      </c>
      <c r="G83" s="354"/>
      <c r="H83" s="354"/>
      <c r="I83" s="354"/>
      <c r="J83" s="354"/>
      <c r="K83" s="354"/>
      <c r="L83" s="354"/>
      <c r="M83" s="354"/>
      <c r="N83" s="354"/>
      <c r="O83" s="354"/>
      <c r="P83" s="354"/>
      <c r="Q83" s="354"/>
      <c r="R83" s="354"/>
    </row>
    <row r="84" spans="1:18" ht="15.75" thickBot="1" x14ac:dyDescent="0.3">
      <c r="A84" s="94">
        <v>4194</v>
      </c>
      <c r="B84" s="432" t="s">
        <v>108</v>
      </c>
      <c r="C84" s="72"/>
      <c r="D84" s="70"/>
      <c r="E84" s="103"/>
      <c r="F84" s="387">
        <f>'2. Income &amp; Expenditure Budget'!G90</f>
        <v>0</v>
      </c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</row>
    <row r="85" spans="1:18" ht="15.75" thickBot="1" x14ac:dyDescent="0.3">
      <c r="A85" s="94">
        <v>4196</v>
      </c>
      <c r="B85" s="86" t="s">
        <v>333</v>
      </c>
      <c r="C85" s="73"/>
      <c r="D85" s="74"/>
      <c r="E85" s="104"/>
      <c r="F85" s="387">
        <f>'2. Income &amp; Expenditure Budget'!G91</f>
        <v>0</v>
      </c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</row>
    <row r="86" spans="1:18" ht="15.75" thickBot="1" x14ac:dyDescent="0.3">
      <c r="A86" s="130" t="s">
        <v>73</v>
      </c>
      <c r="B86" s="131"/>
      <c r="C86" s="131"/>
      <c r="D86" s="131"/>
      <c r="E86" s="131"/>
      <c r="F86" s="410">
        <f>'2. Income &amp; Expenditure Budget'!G92</f>
        <v>5130</v>
      </c>
      <c r="G86" s="434">
        <f>SUM(G78:G85)</f>
        <v>0</v>
      </c>
      <c r="H86" s="365">
        <f t="shared" ref="H86:R86" si="5">SUM(H78:H85)</f>
        <v>0</v>
      </c>
      <c r="I86" s="365">
        <f t="shared" si="5"/>
        <v>0</v>
      </c>
      <c r="J86" s="365">
        <f t="shared" si="5"/>
        <v>0</v>
      </c>
      <c r="K86" s="365">
        <f t="shared" si="5"/>
        <v>0</v>
      </c>
      <c r="L86" s="365">
        <f t="shared" si="5"/>
        <v>0</v>
      </c>
      <c r="M86" s="365">
        <f t="shared" si="5"/>
        <v>0</v>
      </c>
      <c r="N86" s="365">
        <f t="shared" si="5"/>
        <v>0</v>
      </c>
      <c r="O86" s="365">
        <f t="shared" si="5"/>
        <v>0</v>
      </c>
      <c r="P86" s="365">
        <f t="shared" si="5"/>
        <v>0</v>
      </c>
      <c r="Q86" s="365">
        <f t="shared" si="5"/>
        <v>0</v>
      </c>
      <c r="R86" s="365">
        <f t="shared" si="5"/>
        <v>0</v>
      </c>
    </row>
    <row r="87" spans="1:18" ht="15.75" thickBot="1" x14ac:dyDescent="0.3">
      <c r="A87" s="91"/>
      <c r="B87" s="61" t="s">
        <v>43</v>
      </c>
      <c r="C87" s="40"/>
      <c r="D87" s="10"/>
      <c r="E87" s="10"/>
      <c r="F87" s="387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</row>
    <row r="88" spans="1:18" ht="15.75" thickBot="1" x14ac:dyDescent="0.3">
      <c r="A88" s="130" t="s">
        <v>64</v>
      </c>
      <c r="B88" s="131"/>
      <c r="C88" s="131"/>
      <c r="D88" s="131"/>
      <c r="E88" s="131"/>
      <c r="F88" s="410"/>
      <c r="G88" s="354"/>
      <c r="H88" s="354"/>
      <c r="I88" s="354"/>
      <c r="J88" s="354"/>
      <c r="K88" s="354"/>
      <c r="L88" s="354"/>
      <c r="M88" s="354"/>
      <c r="N88" s="354"/>
      <c r="O88" s="354"/>
      <c r="P88" s="354"/>
      <c r="Q88" s="354"/>
      <c r="R88" s="354"/>
    </row>
    <row r="89" spans="1:18" ht="15.75" thickBot="1" x14ac:dyDescent="0.3">
      <c r="A89" s="92">
        <v>4310</v>
      </c>
      <c r="B89" s="81" t="s">
        <v>334</v>
      </c>
      <c r="C89" s="72"/>
      <c r="D89" s="70"/>
      <c r="E89" s="103"/>
      <c r="F89" s="387">
        <f>'2. Income &amp; Expenditure Budget'!G95</f>
        <v>0</v>
      </c>
      <c r="G89" s="354"/>
      <c r="H89" s="354"/>
      <c r="I89" s="354"/>
      <c r="J89" s="354"/>
      <c r="K89" s="354"/>
      <c r="L89" s="354"/>
      <c r="M89" s="354"/>
      <c r="N89" s="354"/>
      <c r="O89" s="354"/>
      <c r="P89" s="354"/>
      <c r="Q89" s="354"/>
      <c r="R89" s="354"/>
    </row>
    <row r="90" spans="1:18" ht="15.75" thickBot="1" x14ac:dyDescent="0.3">
      <c r="A90" s="88">
        <v>4330</v>
      </c>
      <c r="B90" s="81" t="s">
        <v>312</v>
      </c>
      <c r="C90" s="72"/>
      <c r="D90" s="70"/>
      <c r="E90" s="103"/>
      <c r="F90" s="387">
        <f>'2. Income &amp; Expenditure Budget'!G96</f>
        <v>0</v>
      </c>
      <c r="G90" s="354"/>
      <c r="H90" s="354"/>
      <c r="I90" s="354"/>
      <c r="J90" s="354"/>
      <c r="K90" s="354"/>
      <c r="L90" s="354"/>
      <c r="M90" s="354"/>
      <c r="N90" s="354"/>
      <c r="O90" s="354"/>
      <c r="P90" s="354"/>
      <c r="Q90" s="354"/>
      <c r="R90" s="354"/>
    </row>
    <row r="91" spans="1:18" ht="15.75" thickBot="1" x14ac:dyDescent="0.3">
      <c r="A91" s="88">
        <v>4350</v>
      </c>
      <c r="B91" s="81" t="s">
        <v>335</v>
      </c>
      <c r="C91" s="72"/>
      <c r="D91" s="70"/>
      <c r="E91" s="103"/>
      <c r="F91" s="387">
        <f>'2. Income &amp; Expenditure Budget'!G97</f>
        <v>0</v>
      </c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4"/>
      <c r="R91" s="354"/>
    </row>
    <row r="92" spans="1:18" ht="15.75" thickBot="1" x14ac:dyDescent="0.3">
      <c r="A92" s="88">
        <v>4370</v>
      </c>
      <c r="B92" s="81" t="s">
        <v>336</v>
      </c>
      <c r="C92" s="72"/>
      <c r="D92" s="70"/>
      <c r="E92" s="103"/>
      <c r="F92" s="387">
        <f>'2. Income &amp; Expenditure Budget'!G98</f>
        <v>0</v>
      </c>
      <c r="G92" s="354"/>
      <c r="H92" s="354"/>
      <c r="I92" s="354"/>
      <c r="J92" s="354"/>
      <c r="K92" s="354"/>
      <c r="L92" s="354"/>
      <c r="M92" s="354"/>
      <c r="N92" s="354"/>
      <c r="O92" s="354"/>
      <c r="P92" s="354"/>
      <c r="Q92" s="354"/>
      <c r="R92" s="354"/>
    </row>
    <row r="93" spans="1:18" ht="15.75" thickBot="1" x14ac:dyDescent="0.3">
      <c r="A93" s="88">
        <v>4390</v>
      </c>
      <c r="B93" s="81" t="s">
        <v>337</v>
      </c>
      <c r="C93" s="72"/>
      <c r="D93" s="70"/>
      <c r="E93" s="103"/>
      <c r="F93" s="387">
        <f>'2. Income &amp; Expenditure Budget'!G99</f>
        <v>0</v>
      </c>
      <c r="G93" s="354"/>
      <c r="H93" s="354"/>
      <c r="I93" s="354"/>
      <c r="J93" s="354"/>
      <c r="K93" s="354"/>
      <c r="L93" s="354"/>
      <c r="M93" s="354"/>
      <c r="N93" s="354"/>
      <c r="O93" s="354"/>
      <c r="P93" s="354"/>
      <c r="Q93" s="354"/>
      <c r="R93" s="354"/>
    </row>
    <row r="94" spans="1:18" ht="15.75" thickBot="1" x14ac:dyDescent="0.3">
      <c r="A94" s="88">
        <v>4410</v>
      </c>
      <c r="B94" s="81" t="s">
        <v>287</v>
      </c>
      <c r="C94" s="72"/>
      <c r="D94" s="70"/>
      <c r="E94" s="103"/>
      <c r="F94" s="387">
        <f>'2. Income &amp; Expenditure Budget'!G100</f>
        <v>0</v>
      </c>
      <c r="G94" s="354"/>
      <c r="H94" s="354"/>
      <c r="I94" s="354"/>
      <c r="J94" s="354"/>
      <c r="K94" s="354"/>
      <c r="L94" s="354"/>
      <c r="M94" s="354"/>
      <c r="N94" s="354"/>
      <c r="O94" s="354"/>
      <c r="P94" s="354"/>
      <c r="Q94" s="354"/>
      <c r="R94" s="354"/>
    </row>
    <row r="95" spans="1:18" ht="15.75" thickBot="1" x14ac:dyDescent="0.3">
      <c r="A95" s="88">
        <v>4430</v>
      </c>
      <c r="B95" s="81" t="s">
        <v>339</v>
      </c>
      <c r="C95" s="72"/>
      <c r="D95" s="70"/>
      <c r="E95" s="103"/>
      <c r="F95" s="387">
        <f>'2. Income &amp; Expenditure Budget'!G101</f>
        <v>0</v>
      </c>
      <c r="G95" s="354"/>
      <c r="H95" s="354"/>
      <c r="I95" s="354"/>
      <c r="J95" s="354"/>
      <c r="K95" s="354"/>
      <c r="L95" s="354"/>
      <c r="M95" s="354"/>
      <c r="N95" s="354"/>
      <c r="O95" s="354"/>
      <c r="P95" s="354"/>
      <c r="Q95" s="354"/>
      <c r="R95" s="354"/>
    </row>
    <row r="96" spans="1:18" ht="15.75" thickBot="1" x14ac:dyDescent="0.3">
      <c r="A96" s="88">
        <v>4450</v>
      </c>
      <c r="B96" s="81" t="s">
        <v>340</v>
      </c>
      <c r="C96" s="72"/>
      <c r="D96" s="70"/>
      <c r="E96" s="103"/>
      <c r="F96" s="387">
        <f>'2. Income &amp; Expenditure Budget'!G102</f>
        <v>0</v>
      </c>
      <c r="G96" s="354"/>
      <c r="H96" s="354"/>
      <c r="I96" s="354"/>
      <c r="J96" s="354"/>
      <c r="K96" s="354"/>
      <c r="L96" s="354"/>
      <c r="M96" s="354"/>
      <c r="N96" s="354"/>
      <c r="O96" s="354"/>
      <c r="P96" s="354"/>
      <c r="Q96" s="354"/>
      <c r="R96" s="354"/>
    </row>
    <row r="97" spans="1:18" ht="15.75" thickBot="1" x14ac:dyDescent="0.3">
      <c r="A97" s="88">
        <v>4470</v>
      </c>
      <c r="B97" s="81" t="s">
        <v>338</v>
      </c>
      <c r="C97" s="72"/>
      <c r="D97" s="70"/>
      <c r="E97" s="103"/>
      <c r="F97" s="387">
        <f>'2. Income &amp; Expenditure Budget'!G103</f>
        <v>0</v>
      </c>
      <c r="G97" s="354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</row>
    <row r="98" spans="1:18" ht="15.75" thickBot="1" x14ac:dyDescent="0.3">
      <c r="A98" s="88">
        <v>4490</v>
      </c>
      <c r="B98" s="81" t="s">
        <v>341</v>
      </c>
      <c r="C98" s="72"/>
      <c r="D98" s="70"/>
      <c r="E98" s="103"/>
      <c r="F98" s="387">
        <f>'2. Income &amp; Expenditure Budget'!G104</f>
        <v>0</v>
      </c>
      <c r="G98" s="354"/>
      <c r="H98" s="354"/>
      <c r="I98" s="354"/>
      <c r="J98" s="354"/>
      <c r="K98" s="354"/>
      <c r="L98" s="354"/>
      <c r="M98" s="354"/>
      <c r="N98" s="354"/>
      <c r="O98" s="354"/>
      <c r="P98" s="354"/>
      <c r="Q98" s="354"/>
      <c r="R98" s="354"/>
    </row>
    <row r="99" spans="1:18" ht="15.75" thickBot="1" x14ac:dyDescent="0.3">
      <c r="A99" s="88">
        <v>4550</v>
      </c>
      <c r="B99" s="81" t="s">
        <v>342</v>
      </c>
      <c r="C99" s="72"/>
      <c r="D99" s="70"/>
      <c r="E99" s="103"/>
      <c r="F99" s="387">
        <f>'2. Income &amp; Expenditure Budget'!G105</f>
        <v>0</v>
      </c>
      <c r="G99" s="354"/>
      <c r="H99" s="354"/>
      <c r="I99" s="354"/>
      <c r="J99" s="354"/>
      <c r="K99" s="354"/>
      <c r="L99" s="354"/>
      <c r="M99" s="354"/>
      <c r="N99" s="354"/>
      <c r="O99" s="354"/>
      <c r="P99" s="354"/>
      <c r="Q99" s="354"/>
      <c r="R99" s="354"/>
    </row>
    <row r="100" spans="1:18" ht="15.75" thickBot="1" x14ac:dyDescent="0.3">
      <c r="A100" s="88">
        <v>4570</v>
      </c>
      <c r="B100" s="81" t="s">
        <v>343</v>
      </c>
      <c r="C100" s="72"/>
      <c r="D100" s="70"/>
      <c r="E100" s="103"/>
      <c r="F100" s="387">
        <f>'2. Income &amp; Expenditure Budget'!G106</f>
        <v>0</v>
      </c>
      <c r="G100" s="354"/>
      <c r="H100" s="354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</row>
    <row r="101" spans="1:18" ht="15.75" thickBot="1" x14ac:dyDescent="0.3">
      <c r="A101" s="88">
        <v>4590</v>
      </c>
      <c r="B101" s="81" t="s">
        <v>345</v>
      </c>
      <c r="C101" s="72"/>
      <c r="D101" s="70"/>
      <c r="E101" s="103"/>
      <c r="F101" s="387">
        <f>'2. Income &amp; Expenditure Budget'!G107</f>
        <v>0</v>
      </c>
      <c r="G101" s="354"/>
      <c r="H101" s="354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</row>
    <row r="102" spans="1:18" ht="15.75" thickBot="1" x14ac:dyDescent="0.3">
      <c r="A102" s="88">
        <v>4610</v>
      </c>
      <c r="B102" s="81" t="s">
        <v>344</v>
      </c>
      <c r="C102" s="72"/>
      <c r="D102" s="70"/>
      <c r="E102" s="103"/>
      <c r="F102" s="387">
        <f>'2. Income &amp; Expenditure Budget'!G108</f>
        <v>0</v>
      </c>
      <c r="G102" s="354"/>
      <c r="H102" s="354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</row>
    <row r="103" spans="1:18" ht="15.75" thickBot="1" x14ac:dyDescent="0.3">
      <c r="A103" s="88">
        <v>4620</v>
      </c>
      <c r="B103" s="81" t="s">
        <v>346</v>
      </c>
      <c r="C103" s="72"/>
      <c r="D103" s="70"/>
      <c r="E103" s="103"/>
      <c r="F103" s="387">
        <f>'2. Income &amp; Expenditure Budget'!G109</f>
        <v>0</v>
      </c>
      <c r="G103" s="354"/>
      <c r="H103" s="354"/>
      <c r="I103" s="354"/>
      <c r="J103" s="354"/>
      <c r="K103" s="354"/>
      <c r="L103" s="354"/>
      <c r="M103" s="354"/>
      <c r="N103" s="354"/>
      <c r="O103" s="354"/>
      <c r="P103" s="354"/>
      <c r="Q103" s="354"/>
      <c r="R103" s="354"/>
    </row>
    <row r="104" spans="1:18" ht="15.75" thickBot="1" x14ac:dyDescent="0.3">
      <c r="A104" s="88">
        <v>4630</v>
      </c>
      <c r="B104" s="81" t="s">
        <v>347</v>
      </c>
      <c r="C104" s="72"/>
      <c r="D104" s="70"/>
      <c r="E104" s="103"/>
      <c r="F104" s="387">
        <f>'2. Income &amp; Expenditure Budget'!G110</f>
        <v>0</v>
      </c>
      <c r="G104" s="354"/>
      <c r="H104" s="354"/>
      <c r="I104" s="354"/>
      <c r="J104" s="354"/>
      <c r="K104" s="354"/>
      <c r="L104" s="354"/>
      <c r="M104" s="354"/>
      <c r="N104" s="354"/>
      <c r="O104" s="354"/>
      <c r="P104" s="354"/>
      <c r="Q104" s="354"/>
      <c r="R104" s="354"/>
    </row>
    <row r="105" spans="1:18" ht="15.75" thickBot="1" x14ac:dyDescent="0.3">
      <c r="A105" s="88">
        <v>4640</v>
      </c>
      <c r="B105" s="81" t="s">
        <v>348</v>
      </c>
      <c r="C105" s="72"/>
      <c r="D105" s="70"/>
      <c r="E105" s="103"/>
      <c r="F105" s="387">
        <f>'2. Income &amp; Expenditure Budget'!G111</f>
        <v>0</v>
      </c>
      <c r="G105" s="354"/>
      <c r="H105" s="354"/>
      <c r="I105" s="354"/>
      <c r="J105" s="354"/>
      <c r="K105" s="354"/>
      <c r="L105" s="354"/>
      <c r="M105" s="354"/>
      <c r="N105" s="354"/>
      <c r="O105" s="354"/>
      <c r="P105" s="354"/>
      <c r="Q105" s="354"/>
      <c r="R105" s="354"/>
    </row>
    <row r="106" spans="1:18" ht="15.75" thickBot="1" x14ac:dyDescent="0.3">
      <c r="A106" s="88">
        <v>4650</v>
      </c>
      <c r="B106" s="81" t="s">
        <v>349</v>
      </c>
      <c r="C106" s="72"/>
      <c r="D106" s="70"/>
      <c r="E106" s="103"/>
      <c r="F106" s="387">
        <f>'2. Income &amp; Expenditure Budget'!G112</f>
        <v>0</v>
      </c>
      <c r="G106" s="354"/>
      <c r="H106" s="354"/>
      <c r="I106" s="354"/>
      <c r="J106" s="354"/>
      <c r="K106" s="354"/>
      <c r="L106" s="354"/>
      <c r="M106" s="354"/>
      <c r="N106" s="354"/>
      <c r="O106" s="354"/>
      <c r="P106" s="354"/>
      <c r="Q106" s="354"/>
      <c r="R106" s="354"/>
    </row>
    <row r="107" spans="1:18" ht="15.75" thickBot="1" x14ac:dyDescent="0.3">
      <c r="A107" s="88">
        <v>4670</v>
      </c>
      <c r="B107" s="81" t="s">
        <v>350</v>
      </c>
      <c r="C107" s="72"/>
      <c r="D107" s="70"/>
      <c r="E107" s="103"/>
      <c r="F107" s="387">
        <f>'2. Income &amp; Expenditure Budget'!G113</f>
        <v>0</v>
      </c>
      <c r="G107" s="354"/>
      <c r="H107" s="354"/>
      <c r="I107" s="354"/>
      <c r="J107" s="354"/>
      <c r="K107" s="354"/>
      <c r="L107" s="354"/>
      <c r="M107" s="354"/>
      <c r="N107" s="354"/>
      <c r="O107" s="354"/>
      <c r="P107" s="354"/>
      <c r="Q107" s="354"/>
      <c r="R107" s="354"/>
    </row>
    <row r="108" spans="1:18" ht="15.75" thickBot="1" x14ac:dyDescent="0.3">
      <c r="A108" s="89">
        <v>4671</v>
      </c>
      <c r="B108" s="82" t="s">
        <v>352</v>
      </c>
      <c r="C108" s="72"/>
      <c r="D108" s="70"/>
      <c r="E108" s="103"/>
      <c r="F108" s="387">
        <f>'2. Income &amp; Expenditure Budget'!G114</f>
        <v>0</v>
      </c>
      <c r="G108" s="354"/>
      <c r="H108" s="354"/>
      <c r="I108" s="354"/>
      <c r="J108" s="354"/>
      <c r="K108" s="354"/>
      <c r="L108" s="354"/>
      <c r="M108" s="354"/>
      <c r="N108" s="354"/>
      <c r="O108" s="354"/>
      <c r="P108" s="354"/>
      <c r="Q108" s="354"/>
      <c r="R108" s="354"/>
    </row>
    <row r="109" spans="1:18" ht="15.75" thickBot="1" x14ac:dyDescent="0.3">
      <c r="A109" s="89">
        <v>4690</v>
      </c>
      <c r="B109" s="83" t="s">
        <v>351</v>
      </c>
      <c r="C109" s="72"/>
      <c r="D109" s="70"/>
      <c r="E109" s="103"/>
      <c r="F109" s="387">
        <f>'2. Income &amp; Expenditure Budget'!G115</f>
        <v>0</v>
      </c>
      <c r="G109" s="354"/>
      <c r="H109" s="354"/>
      <c r="I109" s="354"/>
      <c r="J109" s="354"/>
      <c r="K109" s="354"/>
      <c r="L109" s="354"/>
      <c r="M109" s="354"/>
      <c r="N109" s="354"/>
      <c r="O109" s="354"/>
      <c r="P109" s="354"/>
      <c r="Q109" s="354"/>
      <c r="R109" s="354"/>
    </row>
    <row r="110" spans="1:18" ht="15.75" thickBot="1" x14ac:dyDescent="0.3">
      <c r="A110" s="89">
        <v>4710</v>
      </c>
      <c r="B110" s="83" t="s">
        <v>353</v>
      </c>
      <c r="C110" s="72"/>
      <c r="D110" s="70"/>
      <c r="E110" s="103"/>
      <c r="F110" s="387">
        <f>'2. Income &amp; Expenditure Budget'!G116</f>
        <v>0</v>
      </c>
      <c r="G110" s="354"/>
      <c r="H110" s="354"/>
      <c r="I110" s="354"/>
      <c r="J110" s="354"/>
      <c r="K110" s="354"/>
      <c r="L110" s="354"/>
      <c r="M110" s="354"/>
      <c r="N110" s="354"/>
      <c r="O110" s="354"/>
      <c r="P110" s="354"/>
      <c r="Q110" s="354"/>
      <c r="R110" s="354"/>
    </row>
    <row r="111" spans="1:18" ht="15.75" thickBot="1" x14ac:dyDescent="0.3">
      <c r="A111" s="89">
        <v>4720</v>
      </c>
      <c r="B111" s="83" t="s">
        <v>354</v>
      </c>
      <c r="C111" s="72"/>
      <c r="D111" s="70"/>
      <c r="E111" s="103"/>
      <c r="F111" s="387">
        <f>'2. Income &amp; Expenditure Budget'!G117</f>
        <v>0</v>
      </c>
      <c r="G111" s="354"/>
      <c r="H111" s="354"/>
      <c r="I111" s="354"/>
      <c r="J111" s="354"/>
      <c r="K111" s="354"/>
      <c r="L111" s="354"/>
      <c r="M111" s="354"/>
      <c r="N111" s="354"/>
      <c r="O111" s="354"/>
      <c r="P111" s="354"/>
      <c r="Q111" s="354"/>
      <c r="R111" s="354"/>
    </row>
    <row r="112" spans="1:18" ht="15.75" thickBot="1" x14ac:dyDescent="0.3">
      <c r="A112" s="89">
        <v>4730</v>
      </c>
      <c r="B112" s="83" t="s">
        <v>298</v>
      </c>
      <c r="C112" s="72"/>
      <c r="D112" s="70"/>
      <c r="E112" s="103"/>
      <c r="F112" s="387">
        <f>'2. Income &amp; Expenditure Budget'!G118</f>
        <v>2400</v>
      </c>
      <c r="G112" s="354"/>
      <c r="H112" s="354"/>
      <c r="I112" s="354"/>
      <c r="J112" s="354"/>
      <c r="K112" s="354"/>
      <c r="L112" s="354"/>
      <c r="M112" s="354"/>
      <c r="N112" s="354"/>
      <c r="O112" s="354"/>
      <c r="P112" s="354"/>
      <c r="Q112" s="354"/>
      <c r="R112" s="354"/>
    </row>
    <row r="113" spans="1:20" ht="15.75" thickBot="1" x14ac:dyDescent="0.3">
      <c r="A113" s="89">
        <v>4740</v>
      </c>
      <c r="B113" s="83" t="s">
        <v>288</v>
      </c>
      <c r="C113" s="72"/>
      <c r="D113" s="70"/>
      <c r="E113" s="103"/>
      <c r="F113" s="387">
        <f>'2. Income &amp; Expenditure Budget'!G119</f>
        <v>0</v>
      </c>
      <c r="G113" s="354"/>
      <c r="H113" s="354"/>
      <c r="I113" s="354"/>
      <c r="J113" s="354"/>
      <c r="K113" s="354"/>
      <c r="L113" s="354"/>
      <c r="M113" s="354"/>
      <c r="N113" s="354"/>
      <c r="O113" s="354"/>
      <c r="P113" s="354"/>
      <c r="Q113" s="354"/>
      <c r="R113" s="354"/>
    </row>
    <row r="114" spans="1:20" ht="15.75" thickBot="1" x14ac:dyDescent="0.3">
      <c r="A114" s="89">
        <v>4750</v>
      </c>
      <c r="B114" s="83" t="s">
        <v>355</v>
      </c>
      <c r="C114" s="72"/>
      <c r="D114" s="70"/>
      <c r="E114" s="103"/>
      <c r="F114" s="387">
        <f>'2. Income &amp; Expenditure Budget'!G120</f>
        <v>0</v>
      </c>
      <c r="G114" s="354"/>
      <c r="H114" s="354"/>
      <c r="I114" s="354"/>
      <c r="J114" s="354"/>
      <c r="K114" s="354"/>
      <c r="L114" s="354"/>
      <c r="M114" s="354"/>
      <c r="N114" s="354"/>
      <c r="O114" s="354"/>
      <c r="P114" s="354"/>
      <c r="Q114" s="354"/>
      <c r="R114" s="354"/>
    </row>
    <row r="115" spans="1:20" ht="15.75" thickBot="1" x14ac:dyDescent="0.3">
      <c r="A115" s="89">
        <v>4760</v>
      </c>
      <c r="B115" s="83" t="s">
        <v>356</v>
      </c>
      <c r="C115" s="72"/>
      <c r="D115" s="70"/>
      <c r="E115" s="103"/>
      <c r="F115" s="387">
        <f>'2. Income &amp; Expenditure Budget'!G121</f>
        <v>0</v>
      </c>
      <c r="G115" s="354"/>
      <c r="H115" s="354"/>
      <c r="I115" s="354"/>
      <c r="J115" s="354"/>
      <c r="K115" s="354"/>
      <c r="L115" s="354"/>
      <c r="M115" s="354"/>
      <c r="N115" s="354"/>
      <c r="O115" s="354"/>
      <c r="P115" s="354"/>
      <c r="Q115" s="354"/>
      <c r="R115" s="354"/>
    </row>
    <row r="116" spans="1:20" ht="15.75" thickBot="1" x14ac:dyDescent="0.3">
      <c r="A116" s="88">
        <v>4770</v>
      </c>
      <c r="B116" s="81" t="s">
        <v>357</v>
      </c>
      <c r="C116" s="72"/>
      <c r="D116" s="70"/>
      <c r="E116" s="103"/>
      <c r="F116" s="387">
        <f>'2. Income &amp; Expenditure Budget'!G122</f>
        <v>0</v>
      </c>
      <c r="G116" s="354"/>
      <c r="H116" s="354"/>
      <c r="I116" s="354"/>
      <c r="J116" s="354"/>
      <c r="K116" s="354"/>
      <c r="L116" s="354"/>
      <c r="M116" s="354"/>
      <c r="N116" s="354"/>
      <c r="O116" s="354"/>
      <c r="P116" s="354"/>
      <c r="Q116" s="354"/>
      <c r="R116" s="354"/>
    </row>
    <row r="117" spans="1:20" ht="15.75" thickBot="1" x14ac:dyDescent="0.3">
      <c r="A117" s="88">
        <v>4780</v>
      </c>
      <c r="B117" s="81" t="s">
        <v>358</v>
      </c>
      <c r="C117" s="72"/>
      <c r="D117" s="70"/>
      <c r="E117" s="103"/>
      <c r="F117" s="387">
        <f>'2. Income &amp; Expenditure Budget'!G123</f>
        <v>0</v>
      </c>
      <c r="G117" s="354"/>
      <c r="H117" s="354"/>
      <c r="I117" s="354"/>
      <c r="J117" s="354"/>
      <c r="K117" s="354"/>
      <c r="L117" s="354"/>
      <c r="M117" s="354"/>
      <c r="N117" s="354"/>
      <c r="O117" s="354"/>
      <c r="P117" s="354"/>
      <c r="Q117" s="354"/>
      <c r="R117" s="354"/>
    </row>
    <row r="118" spans="1:20" ht="15.75" thickBot="1" x14ac:dyDescent="0.3">
      <c r="A118" s="88">
        <v>4810</v>
      </c>
      <c r="B118" s="81" t="s">
        <v>359</v>
      </c>
      <c r="C118" s="72"/>
      <c r="D118" s="70"/>
      <c r="E118" s="103"/>
      <c r="F118" s="387">
        <f>'2. Income &amp; Expenditure Budget'!G124</f>
        <v>0</v>
      </c>
      <c r="G118" s="354"/>
      <c r="H118" s="354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</row>
    <row r="119" spans="1:20" ht="15.75" thickBot="1" x14ac:dyDescent="0.3">
      <c r="A119" s="88">
        <v>4815</v>
      </c>
      <c r="B119" s="81" t="s">
        <v>361</v>
      </c>
      <c r="C119" s="72"/>
      <c r="D119" s="70"/>
      <c r="E119" s="103"/>
      <c r="F119" s="387">
        <f>'2. Income &amp; Expenditure Budget'!G125</f>
        <v>0</v>
      </c>
      <c r="G119" s="354"/>
      <c r="H119" s="354"/>
      <c r="I119" s="354"/>
      <c r="J119" s="354"/>
      <c r="K119" s="354"/>
      <c r="L119" s="354"/>
      <c r="M119" s="354"/>
      <c r="N119" s="354"/>
      <c r="O119" s="354"/>
      <c r="P119" s="354"/>
      <c r="Q119" s="354"/>
      <c r="R119" s="354"/>
    </row>
    <row r="120" spans="1:20" ht="15.75" thickBot="1" x14ac:dyDescent="0.3">
      <c r="A120" s="366">
        <v>4850</v>
      </c>
      <c r="B120" s="393" t="s">
        <v>360</v>
      </c>
      <c r="C120" s="366"/>
      <c r="D120" s="366"/>
      <c r="E120" s="366"/>
      <c r="F120" s="387">
        <f>'2. Income &amp; Expenditure Budget'!G126</f>
        <v>0</v>
      </c>
      <c r="G120" s="354"/>
      <c r="H120" s="35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</row>
    <row r="121" spans="1:20" ht="15.75" thickBot="1" x14ac:dyDescent="0.3">
      <c r="A121" s="366">
        <v>4910</v>
      </c>
      <c r="B121" s="393" t="s">
        <v>299</v>
      </c>
      <c r="C121" s="366"/>
      <c r="D121" s="366"/>
      <c r="E121" s="366"/>
      <c r="F121" s="387">
        <f>'2. Income &amp; Expenditure Budget'!G127</f>
        <v>0</v>
      </c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R121" s="354"/>
    </row>
    <row r="122" spans="1:20" ht="15.75" thickBot="1" x14ac:dyDescent="0.3">
      <c r="A122" s="366">
        <v>4911</v>
      </c>
      <c r="B122" s="367" t="s">
        <v>313</v>
      </c>
      <c r="C122" s="358"/>
      <c r="D122" s="359"/>
      <c r="E122" s="359"/>
      <c r="F122" s="387">
        <f>'2. Income &amp; Expenditure Budget'!G128</f>
        <v>0</v>
      </c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</row>
    <row r="123" spans="1:20" ht="15.75" thickBot="1" x14ac:dyDescent="0.3">
      <c r="A123" s="366">
        <v>4912</v>
      </c>
      <c r="B123" s="367" t="s">
        <v>300</v>
      </c>
      <c r="C123" s="358"/>
      <c r="D123" s="359"/>
      <c r="E123" s="359"/>
      <c r="F123" s="387">
        <f>'2. Income &amp; Expenditure Budget'!G129</f>
        <v>0</v>
      </c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</row>
    <row r="124" spans="1:20" ht="15.75" thickBot="1" x14ac:dyDescent="0.3">
      <c r="A124" s="366">
        <v>4913</v>
      </c>
      <c r="B124" s="367" t="s">
        <v>278</v>
      </c>
      <c r="C124" s="358"/>
      <c r="D124" s="359"/>
      <c r="E124" s="359"/>
      <c r="F124" s="387">
        <f>'2. Income &amp; Expenditure Budget'!G130</f>
        <v>0</v>
      </c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40"/>
      <c r="T124" s="40"/>
    </row>
    <row r="125" spans="1:20" s="40" customFormat="1" ht="15.75" thickBot="1" x14ac:dyDescent="0.3">
      <c r="A125" s="366">
        <v>4914</v>
      </c>
      <c r="B125" s="367" t="s">
        <v>314</v>
      </c>
      <c r="C125" s="358"/>
      <c r="D125" s="359"/>
      <c r="E125" s="359"/>
      <c r="F125" s="411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/>
      <c r="T125"/>
    </row>
    <row r="126" spans="1:20" ht="15.75" thickBot="1" x14ac:dyDescent="0.3">
      <c r="A126" s="366">
        <v>4916</v>
      </c>
      <c r="B126" s="367" t="s">
        <v>362</v>
      </c>
      <c r="C126" s="358"/>
      <c r="D126" s="359"/>
      <c r="E126" s="359"/>
      <c r="F126" s="411">
        <f>'2. Income &amp; Expenditure Budget'!G132</f>
        <v>0</v>
      </c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</row>
    <row r="127" spans="1:20" ht="15.75" thickBot="1" x14ac:dyDescent="0.3">
      <c r="A127" s="356">
        <v>4918</v>
      </c>
      <c r="B127" s="357" t="s">
        <v>289</v>
      </c>
      <c r="C127" s="358"/>
      <c r="D127" s="359"/>
      <c r="E127" s="359"/>
      <c r="F127" s="411">
        <f>'2. Income &amp; Expenditure Budget'!G133</f>
        <v>0</v>
      </c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R127" s="354"/>
    </row>
    <row r="128" spans="1:20" ht="15.75" thickBot="1" x14ac:dyDescent="0.3">
      <c r="A128" s="356">
        <v>4922</v>
      </c>
      <c r="B128" s="357" t="s">
        <v>405</v>
      </c>
      <c r="C128" s="358"/>
      <c r="D128" s="359"/>
      <c r="E128" s="359"/>
      <c r="F128" s="411">
        <f>'2. Income &amp; Expenditure Budget'!G134</f>
        <v>0</v>
      </c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</row>
    <row r="129" spans="1:20" ht="15.75" thickBot="1" x14ac:dyDescent="0.3">
      <c r="A129" s="356">
        <v>4923</v>
      </c>
      <c r="B129" s="357" t="s">
        <v>290</v>
      </c>
      <c r="C129" s="358"/>
      <c r="D129" s="359"/>
      <c r="E129" s="359"/>
      <c r="F129" s="411">
        <f>'2. Income &amp; Expenditure Budget'!G135</f>
        <v>0</v>
      </c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R129" s="354"/>
    </row>
    <row r="130" spans="1:20" ht="15.75" thickBot="1" x14ac:dyDescent="0.3">
      <c r="A130" s="356">
        <v>4924</v>
      </c>
      <c r="B130" s="357" t="s">
        <v>291</v>
      </c>
      <c r="C130" s="358"/>
      <c r="D130" s="359"/>
      <c r="E130" s="359"/>
      <c r="F130" s="411">
        <f>'2. Income &amp; Expenditure Budget'!G136</f>
        <v>0</v>
      </c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R130" s="354"/>
    </row>
    <row r="131" spans="1:20" ht="15.75" thickBot="1" x14ac:dyDescent="0.3">
      <c r="A131" s="396">
        <v>4925</v>
      </c>
      <c r="B131" s="397" t="s">
        <v>406</v>
      </c>
      <c r="C131" s="398"/>
      <c r="D131" s="399"/>
      <c r="E131" s="399"/>
      <c r="F131" s="411">
        <f>'2. Income &amp; Expenditure Budget'!G137</f>
        <v>0</v>
      </c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R131" s="354"/>
      <c r="S131" s="40"/>
      <c r="T131" s="40"/>
    </row>
    <row r="132" spans="1:20" s="40" customFormat="1" ht="15.75" thickBot="1" x14ac:dyDescent="0.3">
      <c r="A132" s="396">
        <v>4926</v>
      </c>
      <c r="B132" s="397" t="s">
        <v>315</v>
      </c>
      <c r="C132" s="398"/>
      <c r="D132" s="399"/>
      <c r="E132" s="399"/>
      <c r="F132" s="411">
        <f>'2. Income &amp; Expenditure Budget'!G138</f>
        <v>0</v>
      </c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/>
      <c r="T132"/>
    </row>
    <row r="133" spans="1:20" ht="15.75" thickBot="1" x14ac:dyDescent="0.3">
      <c r="A133" s="371" t="s">
        <v>72</v>
      </c>
      <c r="B133" s="371"/>
      <c r="C133" s="371"/>
      <c r="D133" s="371"/>
      <c r="E133" s="371"/>
      <c r="F133" s="408">
        <f>'2. Income &amp; Expenditure Budget'!G139</f>
        <v>2400</v>
      </c>
      <c r="G133" s="370">
        <f>SUM(G89:G132)</f>
        <v>0</v>
      </c>
      <c r="H133" s="370">
        <f t="shared" ref="H133:R133" si="6">SUM(H89:H132)</f>
        <v>0</v>
      </c>
      <c r="I133" s="370">
        <f t="shared" si="6"/>
        <v>0</v>
      </c>
      <c r="J133" s="370">
        <f t="shared" si="6"/>
        <v>0</v>
      </c>
      <c r="K133" s="370">
        <f t="shared" si="6"/>
        <v>0</v>
      </c>
      <c r="L133" s="370">
        <f t="shared" si="6"/>
        <v>0</v>
      </c>
      <c r="M133" s="370">
        <f t="shared" si="6"/>
        <v>0</v>
      </c>
      <c r="N133" s="370">
        <f t="shared" si="6"/>
        <v>0</v>
      </c>
      <c r="O133" s="370">
        <f t="shared" si="6"/>
        <v>0</v>
      </c>
      <c r="P133" s="370">
        <f t="shared" si="6"/>
        <v>0</v>
      </c>
      <c r="Q133" s="370">
        <f t="shared" si="6"/>
        <v>0</v>
      </c>
      <c r="R133" s="370">
        <f t="shared" si="6"/>
        <v>0</v>
      </c>
    </row>
    <row r="134" spans="1:20" ht="15.75" thickBot="1" x14ac:dyDescent="0.3">
      <c r="A134" s="361"/>
      <c r="B134" s="361"/>
      <c r="C134" s="361"/>
      <c r="D134" s="361"/>
      <c r="E134" s="361"/>
      <c r="F134" s="387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R134" s="354"/>
    </row>
    <row r="135" spans="1:20" ht="15.75" thickBot="1" x14ac:dyDescent="0.3">
      <c r="A135" s="368" t="s">
        <v>65</v>
      </c>
      <c r="B135" s="369"/>
      <c r="C135" s="369"/>
      <c r="D135" s="369"/>
      <c r="E135" s="369"/>
      <c r="F135" s="408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R135" s="354"/>
    </row>
    <row r="136" spans="1:20" ht="15.75" thickBot="1" x14ac:dyDescent="0.3">
      <c r="A136" s="88">
        <v>5010</v>
      </c>
      <c r="B136" s="81" t="s">
        <v>363</v>
      </c>
      <c r="C136" s="72"/>
      <c r="D136" s="70"/>
      <c r="E136" s="103"/>
      <c r="F136" s="387">
        <f>'2. Income &amp; Expenditure Budget'!G142</f>
        <v>0</v>
      </c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R136" s="354"/>
    </row>
    <row r="137" spans="1:20" ht="15.75" thickBot="1" x14ac:dyDescent="0.3">
      <c r="A137" s="88">
        <v>5020</v>
      </c>
      <c r="B137" s="81" t="s">
        <v>364</v>
      </c>
      <c r="C137" s="72"/>
      <c r="D137" s="70"/>
      <c r="E137" s="103"/>
      <c r="F137" s="387">
        <f>'2. Income &amp; Expenditure Budget'!G143</f>
        <v>0</v>
      </c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R137" s="354"/>
    </row>
    <row r="138" spans="1:20" ht="15.75" thickBot="1" x14ac:dyDescent="0.3">
      <c r="A138" s="88">
        <v>5030</v>
      </c>
      <c r="B138" s="81" t="s">
        <v>109</v>
      </c>
      <c r="C138" s="72"/>
      <c r="D138" s="70"/>
      <c r="E138" s="103"/>
      <c r="F138" s="387">
        <f>'2. Income &amp; Expenditure Budget'!G144</f>
        <v>0</v>
      </c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</row>
    <row r="139" spans="1:20" ht="15.75" thickBot="1" x14ac:dyDescent="0.3">
      <c r="A139" s="89">
        <v>5110</v>
      </c>
      <c r="B139" s="83" t="s">
        <v>12</v>
      </c>
      <c r="C139" s="72"/>
      <c r="D139" s="70"/>
      <c r="E139" s="103"/>
      <c r="F139" s="387">
        <f>'2. Income &amp; Expenditure Budget'!G145</f>
        <v>0</v>
      </c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</row>
    <row r="140" spans="1:20" ht="15.75" thickBot="1" x14ac:dyDescent="0.3">
      <c r="A140" s="89">
        <v>5112</v>
      </c>
      <c r="B140" s="82" t="s">
        <v>110</v>
      </c>
      <c r="C140" s="72"/>
      <c r="D140" s="70"/>
      <c r="E140" s="103"/>
      <c r="F140" s="387">
        <f>'2. Income &amp; Expenditure Budget'!G146</f>
        <v>0</v>
      </c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354"/>
      <c r="R140" s="354"/>
    </row>
    <row r="141" spans="1:20" ht="15.75" thickBot="1" x14ac:dyDescent="0.3">
      <c r="A141" s="89">
        <v>5150</v>
      </c>
      <c r="B141" s="83" t="s">
        <v>13</v>
      </c>
      <c r="C141" s="72"/>
      <c r="D141" s="70"/>
      <c r="E141" s="103"/>
      <c r="F141" s="387">
        <f>'2. Income &amp; Expenditure Budget'!G147</f>
        <v>0</v>
      </c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  <c r="R141" s="354"/>
    </row>
    <row r="142" spans="1:20" ht="15.75" thickBot="1" x14ac:dyDescent="0.3">
      <c r="A142" s="89">
        <v>5170</v>
      </c>
      <c r="B142" s="83" t="s">
        <v>14</v>
      </c>
      <c r="C142" s="72"/>
      <c r="D142" s="70"/>
      <c r="E142" s="103"/>
      <c r="F142" s="387">
        <f>'2. Income &amp; Expenditure Budget'!G148</f>
        <v>0</v>
      </c>
      <c r="G142" s="354"/>
      <c r="H142" s="354"/>
      <c r="I142" s="354"/>
      <c r="J142" s="354"/>
      <c r="K142" s="354"/>
      <c r="L142" s="354"/>
      <c r="M142" s="354"/>
      <c r="N142" s="354"/>
      <c r="O142" s="354"/>
      <c r="P142" s="354"/>
      <c r="Q142" s="354"/>
      <c r="R142" s="354"/>
    </row>
    <row r="143" spans="1:20" ht="15.75" thickBot="1" x14ac:dyDescent="0.3">
      <c r="A143" s="89">
        <v>5310</v>
      </c>
      <c r="B143" s="83" t="s">
        <v>15</v>
      </c>
      <c r="C143" s="72"/>
      <c r="D143" s="70"/>
      <c r="E143" s="103"/>
      <c r="F143" s="387">
        <f>'2. Income &amp; Expenditure Budget'!G149</f>
        <v>0</v>
      </c>
      <c r="G143" s="354"/>
      <c r="H143" s="354"/>
      <c r="I143" s="354"/>
      <c r="J143" s="354"/>
      <c r="K143" s="354"/>
      <c r="L143" s="354"/>
      <c r="M143" s="354"/>
      <c r="N143" s="354"/>
      <c r="O143" s="354"/>
      <c r="P143" s="354"/>
      <c r="Q143" s="354"/>
      <c r="R143" s="354"/>
    </row>
    <row r="144" spans="1:20" ht="15.75" thickBot="1" x14ac:dyDescent="0.3">
      <c r="A144" s="89">
        <v>5315</v>
      </c>
      <c r="B144" s="82" t="s">
        <v>316</v>
      </c>
      <c r="C144" s="72"/>
      <c r="D144" s="70"/>
      <c r="E144" s="103"/>
      <c r="F144" s="387">
        <f>'2. Income &amp; Expenditure Budget'!G150</f>
        <v>0</v>
      </c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  <c r="R144" s="354"/>
    </row>
    <row r="145" spans="1:18" ht="15.75" thickBot="1" x14ac:dyDescent="0.3">
      <c r="A145" s="88">
        <v>5350</v>
      </c>
      <c r="B145" s="81" t="s">
        <v>16</v>
      </c>
      <c r="C145" s="72"/>
      <c r="D145" s="70"/>
      <c r="E145" s="103"/>
      <c r="F145" s="387">
        <f>'2. Income &amp; Expenditure Budget'!G151</f>
        <v>0</v>
      </c>
      <c r="G145" s="354"/>
      <c r="H145" s="354"/>
      <c r="I145" s="354"/>
      <c r="J145" s="354"/>
      <c r="K145" s="354"/>
      <c r="L145" s="354"/>
      <c r="M145" s="354"/>
      <c r="N145" s="354"/>
      <c r="O145" s="354"/>
      <c r="P145" s="354"/>
      <c r="Q145" s="354"/>
      <c r="R145" s="354"/>
    </row>
    <row r="146" spans="1:18" ht="15.75" thickBot="1" x14ac:dyDescent="0.3">
      <c r="A146" s="88">
        <v>5400</v>
      </c>
      <c r="B146" s="81" t="s">
        <v>365</v>
      </c>
      <c r="C146" s="72"/>
      <c r="D146" s="70"/>
      <c r="E146" s="103"/>
      <c r="F146" s="387">
        <f>'2. Income &amp; Expenditure Budget'!G152</f>
        <v>0</v>
      </c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354"/>
      <c r="R146" s="354"/>
    </row>
    <row r="147" spans="1:18" ht="15.75" thickBot="1" x14ac:dyDescent="0.3">
      <c r="A147" s="88">
        <v>5450</v>
      </c>
      <c r="B147" s="81" t="s">
        <v>366</v>
      </c>
      <c r="C147" s="72"/>
      <c r="D147" s="70"/>
      <c r="E147" s="103"/>
      <c r="F147" s="387">
        <f>'2. Income &amp; Expenditure Budget'!G153</f>
        <v>0</v>
      </c>
      <c r="G147" s="354"/>
      <c r="H147" s="354"/>
      <c r="I147" s="354"/>
      <c r="J147" s="354"/>
      <c r="K147" s="354"/>
      <c r="L147" s="354"/>
      <c r="M147" s="354"/>
      <c r="N147" s="354"/>
      <c r="O147" s="354"/>
      <c r="P147" s="354"/>
      <c r="Q147" s="354"/>
      <c r="R147" s="354"/>
    </row>
    <row r="148" spans="1:18" ht="15.75" thickBot="1" x14ac:dyDescent="0.3">
      <c r="A148" s="88">
        <v>5510</v>
      </c>
      <c r="B148" s="81" t="s">
        <v>367</v>
      </c>
      <c r="C148" s="72"/>
      <c r="D148" s="70"/>
      <c r="E148" s="103"/>
      <c r="F148" s="387">
        <f>'2. Income &amp; Expenditure Budget'!G154</f>
        <v>0</v>
      </c>
      <c r="G148" s="354"/>
      <c r="H148" s="354"/>
      <c r="I148" s="354"/>
      <c r="J148" s="354"/>
      <c r="K148" s="354"/>
      <c r="L148" s="354"/>
      <c r="M148" s="354"/>
      <c r="N148" s="354"/>
      <c r="O148" s="354"/>
      <c r="P148" s="354"/>
      <c r="Q148" s="354"/>
      <c r="R148" s="354"/>
    </row>
    <row r="149" spans="1:18" ht="15.75" thickBot="1" x14ac:dyDescent="0.3">
      <c r="A149" s="88">
        <v>5550</v>
      </c>
      <c r="B149" s="81" t="s">
        <v>368</v>
      </c>
      <c r="C149" s="72"/>
      <c r="D149" s="70"/>
      <c r="E149" s="103"/>
      <c r="F149" s="387">
        <f>'2. Income &amp; Expenditure Budget'!G155</f>
        <v>0</v>
      </c>
      <c r="G149" s="354"/>
      <c r="H149" s="354"/>
      <c r="I149" s="354"/>
      <c r="J149" s="354"/>
      <c r="K149" s="354"/>
      <c r="L149" s="354"/>
      <c r="M149" s="354"/>
      <c r="N149" s="354"/>
      <c r="O149" s="354"/>
      <c r="P149" s="354"/>
      <c r="Q149" s="354"/>
      <c r="R149" s="354"/>
    </row>
    <row r="150" spans="1:18" ht="15.75" thickBot="1" x14ac:dyDescent="0.3">
      <c r="A150" s="88">
        <v>5551</v>
      </c>
      <c r="B150" s="81" t="s">
        <v>369</v>
      </c>
      <c r="C150" s="72"/>
      <c r="D150" s="70"/>
      <c r="E150" s="103"/>
      <c r="F150" s="387">
        <f>'2. Income &amp; Expenditure Budget'!G156</f>
        <v>0</v>
      </c>
      <c r="G150" s="354"/>
      <c r="H150" s="354"/>
      <c r="I150" s="354"/>
      <c r="J150" s="354"/>
      <c r="K150" s="354"/>
      <c r="L150" s="354"/>
      <c r="M150" s="354"/>
      <c r="N150" s="354"/>
      <c r="O150" s="354"/>
      <c r="P150" s="354"/>
      <c r="Q150" s="354"/>
      <c r="R150" s="354"/>
    </row>
    <row r="151" spans="1:18" ht="15.75" thickBot="1" x14ac:dyDescent="0.3">
      <c r="A151" s="88">
        <v>5610</v>
      </c>
      <c r="B151" s="81" t="s">
        <v>370</v>
      </c>
      <c r="C151" s="72"/>
      <c r="D151" s="70"/>
      <c r="E151" s="103"/>
      <c r="F151" s="387">
        <f>'2. Income &amp; Expenditure Budget'!G157</f>
        <v>0</v>
      </c>
      <c r="G151" s="354"/>
      <c r="H151" s="354"/>
      <c r="I151" s="354"/>
      <c r="J151" s="354"/>
      <c r="K151" s="354"/>
      <c r="L151" s="354"/>
      <c r="M151" s="354"/>
      <c r="N151" s="354"/>
      <c r="O151" s="354"/>
      <c r="P151" s="354"/>
      <c r="Q151" s="354"/>
      <c r="R151" s="354"/>
    </row>
    <row r="152" spans="1:18" s="40" customFormat="1" ht="15.75" thickBot="1" x14ac:dyDescent="0.3">
      <c r="A152" s="88">
        <v>5700</v>
      </c>
      <c r="B152" s="81" t="s">
        <v>371</v>
      </c>
      <c r="C152" s="72"/>
      <c r="D152" s="70"/>
      <c r="E152" s="103"/>
      <c r="F152" s="387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</row>
    <row r="153" spans="1:18" ht="15.75" thickBot="1" x14ac:dyDescent="0.3">
      <c r="A153" s="90">
        <v>5710</v>
      </c>
      <c r="B153" s="84" t="s">
        <v>372</v>
      </c>
      <c r="C153" s="72"/>
      <c r="D153" s="70"/>
      <c r="E153" s="103"/>
      <c r="F153" s="387">
        <f>'2. Income &amp; Expenditure Budget'!G158</f>
        <v>0</v>
      </c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</row>
    <row r="154" spans="1:18" ht="15.75" thickBot="1" x14ac:dyDescent="0.3">
      <c r="A154" s="90">
        <v>5800</v>
      </c>
      <c r="B154" s="84" t="s">
        <v>373</v>
      </c>
      <c r="C154" s="73"/>
      <c r="D154" s="74"/>
      <c r="E154" s="104"/>
      <c r="F154" s="387">
        <f>'2. Income &amp; Expenditure Budget'!G160</f>
        <v>0</v>
      </c>
      <c r="G154" s="354"/>
      <c r="H154" s="354"/>
      <c r="I154" s="354"/>
      <c r="J154" s="354"/>
      <c r="K154" s="354"/>
      <c r="L154" s="354"/>
      <c r="M154" s="354"/>
      <c r="N154" s="354"/>
      <c r="O154" s="354"/>
      <c r="P154" s="354"/>
      <c r="Q154" s="354"/>
      <c r="R154" s="354"/>
    </row>
    <row r="155" spans="1:18" ht="15.75" thickBot="1" x14ac:dyDescent="0.3">
      <c r="A155" s="130" t="s">
        <v>71</v>
      </c>
      <c r="B155" s="131"/>
      <c r="C155" s="131"/>
      <c r="D155" s="131"/>
      <c r="E155" s="131"/>
      <c r="F155" s="408">
        <f>'2. Income &amp; Expenditure Budget'!G161</f>
        <v>0</v>
      </c>
      <c r="G155" s="433">
        <f t="shared" ref="G155:R155" si="7">SUM(G136:G154)</f>
        <v>0</v>
      </c>
      <c r="H155" s="433">
        <f t="shared" si="7"/>
        <v>0</v>
      </c>
      <c r="I155" s="433">
        <f t="shared" si="7"/>
        <v>0</v>
      </c>
      <c r="J155" s="433">
        <f t="shared" si="7"/>
        <v>0</v>
      </c>
      <c r="K155" s="433">
        <f t="shared" si="7"/>
        <v>0</v>
      </c>
      <c r="L155" s="433">
        <f t="shared" si="7"/>
        <v>0</v>
      </c>
      <c r="M155" s="433">
        <f t="shared" si="7"/>
        <v>0</v>
      </c>
      <c r="N155" s="433">
        <f t="shared" si="7"/>
        <v>0</v>
      </c>
      <c r="O155" s="433">
        <f t="shared" si="7"/>
        <v>0</v>
      </c>
      <c r="P155" s="433">
        <f t="shared" si="7"/>
        <v>0</v>
      </c>
      <c r="Q155" s="433">
        <f t="shared" si="7"/>
        <v>0</v>
      </c>
      <c r="R155" s="433">
        <f t="shared" si="7"/>
        <v>0</v>
      </c>
    </row>
    <row r="156" spans="1:18" ht="15.75" thickBot="1" x14ac:dyDescent="0.3">
      <c r="A156" s="91"/>
      <c r="B156" s="61" t="s">
        <v>43</v>
      </c>
      <c r="C156" s="40"/>
      <c r="D156" s="10"/>
      <c r="E156" s="10"/>
      <c r="F156" s="387"/>
      <c r="G156" s="354"/>
      <c r="H156" s="354"/>
      <c r="I156" s="354"/>
      <c r="J156" s="354"/>
      <c r="K156" s="354"/>
      <c r="L156" s="354"/>
      <c r="M156" s="354"/>
      <c r="N156" s="354"/>
      <c r="O156" s="354"/>
      <c r="P156" s="354"/>
      <c r="Q156" s="354"/>
      <c r="R156" s="354"/>
    </row>
    <row r="157" spans="1:18" ht="15.75" thickBot="1" x14ac:dyDescent="0.3">
      <c r="A157" s="130" t="s">
        <v>66</v>
      </c>
      <c r="B157" s="131"/>
      <c r="C157" s="131"/>
      <c r="D157" s="131"/>
      <c r="E157" s="131"/>
      <c r="F157" s="410"/>
      <c r="G157" s="354"/>
      <c r="H157" s="354"/>
      <c r="I157" s="354"/>
      <c r="J157" s="354"/>
      <c r="K157" s="354"/>
      <c r="L157" s="354"/>
      <c r="M157" s="354"/>
      <c r="N157" s="354"/>
      <c r="O157" s="354"/>
      <c r="P157" s="354"/>
      <c r="Q157" s="354"/>
      <c r="R157" s="354"/>
    </row>
    <row r="158" spans="1:18" ht="15.75" thickBot="1" x14ac:dyDescent="0.3">
      <c r="A158" s="88">
        <v>6010</v>
      </c>
      <c r="B158" s="81" t="s">
        <v>111</v>
      </c>
      <c r="C158" s="72"/>
      <c r="D158" s="70"/>
      <c r="E158" s="103"/>
      <c r="F158" s="387">
        <f>'2. Income &amp; Expenditure Budget'!G164</f>
        <v>0</v>
      </c>
      <c r="G158" s="354"/>
      <c r="H158" s="354"/>
      <c r="I158" s="354"/>
      <c r="J158" s="354"/>
      <c r="K158" s="354"/>
      <c r="L158" s="354"/>
      <c r="M158" s="354"/>
      <c r="N158" s="354"/>
      <c r="O158" s="354"/>
      <c r="P158" s="354"/>
      <c r="Q158" s="354"/>
      <c r="R158" s="354"/>
    </row>
    <row r="159" spans="1:18" ht="15.75" thickBot="1" x14ac:dyDescent="0.3">
      <c r="A159" s="88">
        <v>6050</v>
      </c>
      <c r="B159" s="81" t="s">
        <v>112</v>
      </c>
      <c r="C159" s="72"/>
      <c r="D159" s="70"/>
      <c r="E159" s="103"/>
      <c r="F159" s="387">
        <f>'2. Income &amp; Expenditure Budget'!G165</f>
        <v>0</v>
      </c>
      <c r="G159" s="354"/>
      <c r="H159" s="354"/>
      <c r="I159" s="354"/>
      <c r="J159" s="354"/>
      <c r="K159" s="354"/>
      <c r="L159" s="354"/>
      <c r="M159" s="354"/>
      <c r="N159" s="354"/>
      <c r="O159" s="354"/>
      <c r="P159" s="354"/>
      <c r="Q159" s="354"/>
      <c r="R159" s="354"/>
    </row>
    <row r="160" spans="1:18" ht="15.75" thickBot="1" x14ac:dyDescent="0.3">
      <c r="A160" s="89">
        <v>6100</v>
      </c>
      <c r="B160" s="83" t="s">
        <v>374</v>
      </c>
      <c r="C160" s="72"/>
      <c r="D160" s="70"/>
      <c r="E160" s="103"/>
      <c r="F160" s="387">
        <f>'2. Income &amp; Expenditure Budget'!G166</f>
        <v>0</v>
      </c>
      <c r="G160" s="354"/>
      <c r="H160" s="354"/>
      <c r="I160" s="354"/>
      <c r="J160" s="354"/>
      <c r="K160" s="354"/>
      <c r="L160" s="354"/>
      <c r="M160" s="354"/>
      <c r="N160" s="354"/>
      <c r="O160" s="354"/>
      <c r="P160" s="354"/>
      <c r="Q160" s="354"/>
      <c r="R160" s="354"/>
    </row>
    <row r="161" spans="1:18" ht="15.75" thickBot="1" x14ac:dyDescent="0.3">
      <c r="A161" s="89">
        <v>6150</v>
      </c>
      <c r="B161" s="83" t="s">
        <v>375</v>
      </c>
      <c r="C161" s="72"/>
      <c r="D161" s="70"/>
      <c r="E161" s="103"/>
      <c r="F161" s="387">
        <f>'2. Income &amp; Expenditure Budget'!G167</f>
        <v>0</v>
      </c>
      <c r="G161" s="354"/>
      <c r="H161" s="354"/>
      <c r="I161" s="354"/>
      <c r="J161" s="354"/>
      <c r="K161" s="354"/>
      <c r="L161" s="354"/>
      <c r="M161" s="354"/>
      <c r="N161" s="354"/>
      <c r="O161" s="354"/>
      <c r="P161" s="354"/>
      <c r="Q161" s="354"/>
      <c r="R161" s="354"/>
    </row>
    <row r="162" spans="1:18" ht="15.75" thickBot="1" x14ac:dyDescent="0.3">
      <c r="A162" s="89">
        <v>6210</v>
      </c>
      <c r="B162" s="83" t="s">
        <v>376</v>
      </c>
      <c r="C162" s="72"/>
      <c r="D162" s="70"/>
      <c r="E162" s="103"/>
      <c r="F162" s="387">
        <f>'2. Income &amp; Expenditure Budget'!G168</f>
        <v>0</v>
      </c>
      <c r="G162" s="354"/>
      <c r="H162" s="354"/>
      <c r="I162" s="354"/>
      <c r="J162" s="354"/>
      <c r="K162" s="354"/>
      <c r="L162" s="354"/>
      <c r="M162" s="354"/>
      <c r="N162" s="354"/>
      <c r="O162" s="354"/>
      <c r="P162" s="354"/>
      <c r="Q162" s="354"/>
      <c r="R162" s="354"/>
    </row>
    <row r="163" spans="1:18" ht="15.75" thickBot="1" x14ac:dyDescent="0.3">
      <c r="A163" s="89">
        <v>6250</v>
      </c>
      <c r="B163" s="83" t="s">
        <v>377</v>
      </c>
      <c r="C163" s="72"/>
      <c r="D163" s="70"/>
      <c r="E163" s="103"/>
      <c r="F163" s="387">
        <f>'2. Income &amp; Expenditure Budget'!G169</f>
        <v>0</v>
      </c>
      <c r="G163" s="354"/>
      <c r="H163" s="354"/>
      <c r="I163" s="354"/>
      <c r="J163" s="354"/>
      <c r="K163" s="354"/>
      <c r="L163" s="354"/>
      <c r="M163" s="354"/>
      <c r="N163" s="354"/>
      <c r="O163" s="354"/>
      <c r="P163" s="354"/>
      <c r="Q163" s="354"/>
      <c r="R163" s="354"/>
    </row>
    <row r="164" spans="1:18" ht="15.75" thickBot="1" x14ac:dyDescent="0.3">
      <c r="A164" s="89">
        <v>6300</v>
      </c>
      <c r="B164" s="83" t="s">
        <v>378</v>
      </c>
      <c r="C164" s="72"/>
      <c r="D164" s="70"/>
      <c r="E164" s="103"/>
      <c r="F164" s="387">
        <f>'2. Income &amp; Expenditure Budget'!G170</f>
        <v>0</v>
      </c>
      <c r="G164" s="354"/>
      <c r="H164" s="354"/>
      <c r="I164" s="354"/>
      <c r="J164" s="354"/>
      <c r="K164" s="354"/>
      <c r="L164" s="354"/>
      <c r="M164" s="354"/>
      <c r="N164" s="354"/>
      <c r="O164" s="354"/>
      <c r="P164" s="354"/>
      <c r="Q164" s="354"/>
      <c r="R164" s="354"/>
    </row>
    <row r="165" spans="1:18" ht="15.75" thickBot="1" x14ac:dyDescent="0.3">
      <c r="A165" s="89">
        <v>6305</v>
      </c>
      <c r="B165" s="82" t="s">
        <v>48</v>
      </c>
      <c r="C165" s="72"/>
      <c r="D165" s="72"/>
      <c r="E165" s="105"/>
      <c r="F165" s="387">
        <f>'2. Income &amp; Expenditure Budget'!G171</f>
        <v>0</v>
      </c>
      <c r="G165" s="354"/>
      <c r="H165" s="354"/>
      <c r="I165" s="354"/>
      <c r="J165" s="354"/>
      <c r="K165" s="354"/>
      <c r="L165" s="354"/>
      <c r="M165" s="354"/>
      <c r="N165" s="354"/>
      <c r="O165" s="354"/>
      <c r="P165" s="354"/>
      <c r="Q165" s="354"/>
      <c r="R165" s="354"/>
    </row>
    <row r="166" spans="1:18" ht="15.75" thickBot="1" x14ac:dyDescent="0.3">
      <c r="A166" s="89">
        <v>6350</v>
      </c>
      <c r="B166" s="83" t="s">
        <v>379</v>
      </c>
      <c r="C166" s="72"/>
      <c r="D166" s="72"/>
      <c r="E166" s="105"/>
      <c r="F166" s="387">
        <f>'2. Income &amp; Expenditure Budget'!G172</f>
        <v>0</v>
      </c>
      <c r="G166" s="354"/>
      <c r="H166" s="354"/>
      <c r="I166" s="354"/>
      <c r="J166" s="354"/>
      <c r="K166" s="354"/>
      <c r="L166" s="354"/>
      <c r="M166" s="354"/>
      <c r="N166" s="354"/>
      <c r="O166" s="354"/>
      <c r="P166" s="354"/>
      <c r="Q166" s="354"/>
      <c r="R166" s="354"/>
    </row>
    <row r="167" spans="1:18" ht="15.75" thickBot="1" x14ac:dyDescent="0.3">
      <c r="A167" s="89">
        <v>6355</v>
      </c>
      <c r="B167" s="83" t="s">
        <v>380</v>
      </c>
      <c r="C167" s="72"/>
      <c r="D167" s="72"/>
      <c r="E167" s="105"/>
      <c r="F167" s="387">
        <f>'2. Income &amp; Expenditure Budget'!G173</f>
        <v>0</v>
      </c>
      <c r="G167" s="354"/>
      <c r="H167" s="354"/>
      <c r="I167" s="354"/>
      <c r="J167" s="354"/>
      <c r="K167" s="354"/>
      <c r="L167" s="354"/>
      <c r="M167" s="354"/>
      <c r="N167" s="354"/>
      <c r="O167" s="354"/>
      <c r="P167" s="354"/>
      <c r="Q167" s="354"/>
      <c r="R167" s="354"/>
    </row>
    <row r="168" spans="1:18" ht="15.75" thickBot="1" x14ac:dyDescent="0.3">
      <c r="A168" s="89">
        <v>6400</v>
      </c>
      <c r="B168" s="83" t="s">
        <v>381</v>
      </c>
      <c r="C168" s="72"/>
      <c r="D168" s="72"/>
      <c r="E168" s="105"/>
      <c r="F168" s="387">
        <f>'2. Income &amp; Expenditure Budget'!G174</f>
        <v>0</v>
      </c>
      <c r="G168" s="354"/>
      <c r="H168" s="354"/>
      <c r="I168" s="354"/>
      <c r="J168" s="354"/>
      <c r="K168" s="354"/>
      <c r="L168" s="354"/>
      <c r="M168" s="354"/>
      <c r="N168" s="354"/>
      <c r="O168" s="354"/>
      <c r="P168" s="354"/>
      <c r="Q168" s="354"/>
      <c r="R168" s="354"/>
    </row>
    <row r="169" spans="1:18" ht="15.75" thickBot="1" x14ac:dyDescent="0.3">
      <c r="A169" s="89">
        <v>6450</v>
      </c>
      <c r="B169" s="83" t="s">
        <v>382</v>
      </c>
      <c r="C169" s="72"/>
      <c r="D169" s="72"/>
      <c r="E169" s="105"/>
      <c r="F169" s="387">
        <f>'2. Income &amp; Expenditure Budget'!G175</f>
        <v>0</v>
      </c>
      <c r="G169" s="354"/>
      <c r="H169" s="354"/>
      <c r="I169" s="354"/>
      <c r="J169" s="354"/>
      <c r="K169" s="354"/>
      <c r="L169" s="354"/>
      <c r="M169" s="354"/>
      <c r="N169" s="354"/>
      <c r="O169" s="354"/>
      <c r="P169" s="354"/>
      <c r="Q169" s="354"/>
      <c r="R169" s="354"/>
    </row>
    <row r="170" spans="1:18" ht="15.75" thickBot="1" x14ac:dyDescent="0.3">
      <c r="A170" s="89">
        <v>6500</v>
      </c>
      <c r="B170" s="83" t="s">
        <v>383</v>
      </c>
      <c r="C170" s="72"/>
      <c r="D170" s="72"/>
      <c r="E170" s="105"/>
      <c r="F170" s="387">
        <f>'2. Income &amp; Expenditure Budget'!G176</f>
        <v>0</v>
      </c>
      <c r="G170" s="354"/>
      <c r="H170" s="354"/>
      <c r="I170" s="354"/>
      <c r="J170" s="354"/>
      <c r="K170" s="354"/>
      <c r="L170" s="354"/>
      <c r="M170" s="354"/>
      <c r="N170" s="354"/>
      <c r="O170" s="354"/>
      <c r="P170" s="354"/>
      <c r="Q170" s="354"/>
      <c r="R170" s="354"/>
    </row>
    <row r="171" spans="1:18" ht="15.75" thickBot="1" x14ac:dyDescent="0.3">
      <c r="A171" s="89">
        <v>6600</v>
      </c>
      <c r="B171" s="83" t="s">
        <v>17</v>
      </c>
      <c r="C171" s="72"/>
      <c r="D171" s="72"/>
      <c r="E171" s="105"/>
      <c r="F171" s="387">
        <f>'2. Income &amp; Expenditure Budget'!G177</f>
        <v>0</v>
      </c>
      <c r="G171" s="354"/>
      <c r="H171" s="354"/>
      <c r="I171" s="354"/>
      <c r="J171" s="354"/>
      <c r="K171" s="354"/>
      <c r="L171" s="354"/>
      <c r="M171" s="354"/>
      <c r="N171" s="354"/>
      <c r="O171" s="354"/>
      <c r="P171" s="354"/>
      <c r="Q171" s="354"/>
      <c r="R171" s="354"/>
    </row>
    <row r="172" spans="1:18" ht="15.75" thickBot="1" x14ac:dyDescent="0.3">
      <c r="A172" s="89">
        <v>6650</v>
      </c>
      <c r="B172" s="83" t="s">
        <v>97</v>
      </c>
      <c r="C172" s="72"/>
      <c r="D172" s="72"/>
      <c r="E172" s="105"/>
      <c r="F172" s="387">
        <f>'2. Income &amp; Expenditure Budget'!G178</f>
        <v>0</v>
      </c>
      <c r="G172" s="354"/>
      <c r="H172" s="354"/>
      <c r="I172" s="354"/>
      <c r="J172" s="354"/>
      <c r="K172" s="354"/>
      <c r="L172" s="354"/>
      <c r="M172" s="354"/>
      <c r="N172" s="354"/>
      <c r="O172" s="354"/>
      <c r="P172" s="354"/>
      <c r="Q172" s="354"/>
      <c r="R172" s="354"/>
    </row>
    <row r="173" spans="1:18" ht="15.75" thickBot="1" x14ac:dyDescent="0.3">
      <c r="A173" s="89">
        <v>6700</v>
      </c>
      <c r="B173" s="83" t="s">
        <v>67</v>
      </c>
      <c r="C173" s="72"/>
      <c r="D173" s="72"/>
      <c r="E173" s="105"/>
      <c r="F173" s="387">
        <f>'2. Income &amp; Expenditure Budget'!G179</f>
        <v>0</v>
      </c>
      <c r="G173" s="354"/>
      <c r="H173" s="354"/>
      <c r="I173" s="354"/>
      <c r="J173" s="354"/>
      <c r="K173" s="354"/>
      <c r="L173" s="354"/>
      <c r="M173" s="354"/>
      <c r="N173" s="354"/>
      <c r="O173" s="354"/>
      <c r="P173" s="354"/>
      <c r="Q173" s="354"/>
      <c r="R173" s="354"/>
    </row>
    <row r="174" spans="1:18" ht="15.75" thickBot="1" x14ac:dyDescent="0.3">
      <c r="A174" s="89">
        <v>6730</v>
      </c>
      <c r="B174" s="83" t="s">
        <v>77</v>
      </c>
      <c r="C174" s="72"/>
      <c r="D174" s="72"/>
      <c r="E174" s="105"/>
      <c r="F174" s="387">
        <f>'2. Income &amp; Expenditure Budget'!G180</f>
        <v>0</v>
      </c>
      <c r="G174" s="354"/>
      <c r="H174" s="354"/>
      <c r="I174" s="354"/>
      <c r="J174" s="354"/>
      <c r="K174" s="354"/>
      <c r="L174" s="354"/>
      <c r="M174" s="354"/>
      <c r="N174" s="354"/>
      <c r="O174" s="354"/>
      <c r="P174" s="354"/>
      <c r="Q174" s="354"/>
      <c r="R174" s="354"/>
    </row>
    <row r="175" spans="1:18" ht="15.75" thickBot="1" x14ac:dyDescent="0.3">
      <c r="A175" s="89">
        <v>6731</v>
      </c>
      <c r="B175" s="83" t="s">
        <v>384</v>
      </c>
      <c r="C175" s="72"/>
      <c r="D175" s="72"/>
      <c r="E175" s="105"/>
      <c r="F175" s="387">
        <f>'2. Income &amp; Expenditure Budget'!G181</f>
        <v>0</v>
      </c>
      <c r="G175" s="354"/>
      <c r="H175" s="354"/>
      <c r="I175" s="354"/>
      <c r="J175" s="354"/>
      <c r="K175" s="354"/>
      <c r="L175" s="354"/>
      <c r="M175" s="354"/>
      <c r="N175" s="354"/>
      <c r="O175" s="354"/>
      <c r="P175" s="354"/>
      <c r="Q175" s="354"/>
      <c r="R175" s="354"/>
    </row>
    <row r="176" spans="1:18" ht="15.75" thickBot="1" x14ac:dyDescent="0.3">
      <c r="A176" s="89">
        <v>6750</v>
      </c>
      <c r="B176" s="83" t="s">
        <v>31</v>
      </c>
      <c r="C176" s="72"/>
      <c r="D176" s="72"/>
      <c r="E176" s="105"/>
      <c r="F176" s="387">
        <f>'2. Income &amp; Expenditure Budget'!G182</f>
        <v>0</v>
      </c>
      <c r="G176" s="354"/>
      <c r="H176" s="354"/>
      <c r="I176" s="354"/>
      <c r="J176" s="354"/>
      <c r="K176" s="354"/>
      <c r="L176" s="354"/>
      <c r="M176" s="354"/>
      <c r="N176" s="354"/>
      <c r="O176" s="354"/>
      <c r="P176" s="354"/>
      <c r="Q176" s="354"/>
      <c r="R176" s="354"/>
    </row>
    <row r="177" spans="1:18" ht="15.75" thickBot="1" x14ac:dyDescent="0.3">
      <c r="A177" s="89">
        <v>6755</v>
      </c>
      <c r="B177" s="82" t="s">
        <v>385</v>
      </c>
      <c r="C177" s="72"/>
      <c r="D177" s="72"/>
      <c r="E177" s="105"/>
      <c r="F177" s="387">
        <f>'2. Income &amp; Expenditure Budget'!G183</f>
        <v>0</v>
      </c>
      <c r="G177" s="354"/>
      <c r="H177" s="354"/>
      <c r="I177" s="354"/>
      <c r="J177" s="354"/>
      <c r="K177" s="354"/>
      <c r="L177" s="354"/>
      <c r="M177" s="354"/>
      <c r="N177" s="354"/>
      <c r="O177" s="354"/>
      <c r="P177" s="354"/>
      <c r="Q177" s="354"/>
      <c r="R177" s="354"/>
    </row>
    <row r="178" spans="1:18" ht="15.75" thickBot="1" x14ac:dyDescent="0.3">
      <c r="A178" s="88">
        <v>6780</v>
      </c>
      <c r="B178" s="81" t="s">
        <v>18</v>
      </c>
      <c r="C178" s="72"/>
      <c r="D178" s="72"/>
      <c r="E178" s="105"/>
      <c r="F178" s="387">
        <f>'2. Income &amp; Expenditure Budget'!G184</f>
        <v>0</v>
      </c>
      <c r="G178" s="354"/>
      <c r="H178" s="354"/>
      <c r="I178" s="354"/>
      <c r="J178" s="354"/>
      <c r="K178" s="354"/>
      <c r="L178" s="354"/>
      <c r="M178" s="354"/>
      <c r="N178" s="354"/>
      <c r="O178" s="354"/>
      <c r="P178" s="354"/>
      <c r="Q178" s="354"/>
      <c r="R178" s="354"/>
    </row>
    <row r="179" spans="1:18" ht="15.75" thickBot="1" x14ac:dyDescent="0.3">
      <c r="A179" s="88">
        <v>6800</v>
      </c>
      <c r="B179" s="81" t="s">
        <v>386</v>
      </c>
      <c r="C179" s="72"/>
      <c r="D179" s="72"/>
      <c r="E179" s="105"/>
      <c r="F179" s="387">
        <f>'2. Income &amp; Expenditure Budget'!G185</f>
        <v>0</v>
      </c>
      <c r="G179" s="354"/>
      <c r="H179" s="354"/>
      <c r="I179" s="354"/>
      <c r="J179" s="354"/>
      <c r="K179" s="354"/>
      <c r="L179" s="354"/>
      <c r="M179" s="354"/>
      <c r="N179" s="354"/>
      <c r="O179" s="354"/>
      <c r="P179" s="354"/>
      <c r="Q179" s="354"/>
      <c r="R179" s="354"/>
    </row>
    <row r="180" spans="1:18" ht="15.75" thickBot="1" x14ac:dyDescent="0.3">
      <c r="A180" s="88">
        <v>6830</v>
      </c>
      <c r="B180" s="81" t="s">
        <v>98</v>
      </c>
      <c r="C180" s="72"/>
      <c r="D180" s="72"/>
      <c r="E180" s="105"/>
      <c r="F180" s="387">
        <f>'2. Income &amp; Expenditure Budget'!G186</f>
        <v>0</v>
      </c>
      <c r="G180" s="354"/>
      <c r="H180" s="354"/>
      <c r="I180" s="354"/>
      <c r="J180" s="354"/>
      <c r="K180" s="354"/>
      <c r="L180" s="354"/>
      <c r="M180" s="354"/>
      <c r="N180" s="354"/>
      <c r="O180" s="354"/>
      <c r="P180" s="354"/>
      <c r="Q180" s="354"/>
      <c r="R180" s="354"/>
    </row>
    <row r="181" spans="1:18" ht="15.75" thickBot="1" x14ac:dyDescent="0.3">
      <c r="A181" s="88">
        <v>6860</v>
      </c>
      <c r="B181" s="81" t="s">
        <v>99</v>
      </c>
      <c r="C181" s="72"/>
      <c r="D181" s="72"/>
      <c r="E181" s="105"/>
      <c r="F181" s="387">
        <f>'2. Income &amp; Expenditure Budget'!G187</f>
        <v>0</v>
      </c>
      <c r="G181" s="354"/>
      <c r="H181" s="354"/>
      <c r="I181" s="354"/>
      <c r="J181" s="354"/>
      <c r="K181" s="354"/>
      <c r="L181" s="354"/>
      <c r="M181" s="354"/>
      <c r="N181" s="354"/>
      <c r="O181" s="354"/>
      <c r="P181" s="354"/>
      <c r="Q181" s="354"/>
      <c r="R181" s="354"/>
    </row>
    <row r="182" spans="1:18" ht="15.75" thickBot="1" x14ac:dyDescent="0.3">
      <c r="A182" s="90">
        <v>6900</v>
      </c>
      <c r="B182" s="84" t="s">
        <v>19</v>
      </c>
      <c r="C182" s="73"/>
      <c r="D182" s="73"/>
      <c r="E182" s="106"/>
      <c r="F182" s="387">
        <f>'2. Income &amp; Expenditure Budget'!G188</f>
        <v>0</v>
      </c>
      <c r="G182" s="354"/>
      <c r="H182" s="354"/>
      <c r="I182" s="354"/>
      <c r="J182" s="354"/>
      <c r="K182" s="354"/>
      <c r="L182" s="354"/>
      <c r="M182" s="354"/>
      <c r="N182" s="354"/>
      <c r="O182" s="354"/>
      <c r="P182" s="354"/>
      <c r="Q182" s="354"/>
      <c r="R182" s="354"/>
    </row>
    <row r="183" spans="1:18" ht="15.75" thickBot="1" x14ac:dyDescent="0.3">
      <c r="A183" s="130" t="s">
        <v>70</v>
      </c>
      <c r="B183" s="131"/>
      <c r="C183" s="131"/>
      <c r="D183" s="131"/>
      <c r="E183" s="131"/>
      <c r="F183" s="410">
        <f>'2. Income &amp; Expenditure Budget'!G189</f>
        <v>0</v>
      </c>
      <c r="G183" s="433">
        <f>SUM(G158:G182)</f>
        <v>0</v>
      </c>
      <c r="H183" s="371">
        <f t="shared" ref="H183:R183" si="8">SUM(H158:H182)</f>
        <v>0</v>
      </c>
      <c r="I183" s="371">
        <f t="shared" si="8"/>
        <v>0</v>
      </c>
      <c r="J183" s="371">
        <f t="shared" si="8"/>
        <v>0</v>
      </c>
      <c r="K183" s="371">
        <f t="shared" si="8"/>
        <v>0</v>
      </c>
      <c r="L183" s="371">
        <f t="shared" si="8"/>
        <v>0</v>
      </c>
      <c r="M183" s="371">
        <f t="shared" si="8"/>
        <v>0</v>
      </c>
      <c r="N183" s="371">
        <f t="shared" si="8"/>
        <v>0</v>
      </c>
      <c r="O183" s="371">
        <f t="shared" si="8"/>
        <v>0</v>
      </c>
      <c r="P183" s="371">
        <f t="shared" si="8"/>
        <v>0</v>
      </c>
      <c r="Q183" s="371">
        <f t="shared" si="8"/>
        <v>0</v>
      </c>
      <c r="R183" s="371">
        <f t="shared" si="8"/>
        <v>0</v>
      </c>
    </row>
    <row r="184" spans="1:18" ht="15.75" thickBot="1" x14ac:dyDescent="0.3">
      <c r="A184" s="91"/>
      <c r="B184" s="61" t="s">
        <v>43</v>
      </c>
      <c r="C184" s="40"/>
      <c r="D184" s="40"/>
      <c r="E184" s="40"/>
      <c r="F184" s="387"/>
      <c r="G184" s="354"/>
      <c r="H184" s="354"/>
      <c r="I184" s="354"/>
      <c r="J184" s="354"/>
      <c r="K184" s="354"/>
      <c r="L184" s="354"/>
      <c r="M184" s="354"/>
      <c r="N184" s="354"/>
      <c r="O184" s="354"/>
      <c r="P184" s="354"/>
      <c r="Q184" s="354"/>
      <c r="R184" s="354"/>
    </row>
    <row r="185" spans="1:18" ht="15.75" thickBot="1" x14ac:dyDescent="0.3">
      <c r="A185" s="130" t="s">
        <v>68</v>
      </c>
      <c r="B185" s="131"/>
      <c r="C185" s="131"/>
      <c r="D185" s="131"/>
      <c r="E185" s="131"/>
      <c r="F185" s="387"/>
      <c r="G185" s="354"/>
      <c r="H185" s="354"/>
      <c r="I185" s="354"/>
      <c r="J185" s="354"/>
      <c r="K185" s="354"/>
      <c r="L185" s="354"/>
      <c r="M185" s="354"/>
      <c r="N185" s="354"/>
      <c r="O185" s="354"/>
      <c r="P185" s="354"/>
      <c r="Q185" s="354"/>
      <c r="R185" s="354"/>
    </row>
    <row r="186" spans="1:18" ht="15.75" thickBot="1" x14ac:dyDescent="0.3">
      <c r="A186" s="88">
        <v>7300</v>
      </c>
      <c r="B186" s="81" t="s">
        <v>387</v>
      </c>
      <c r="C186" s="72"/>
      <c r="D186" s="72"/>
      <c r="E186" s="105"/>
      <c r="F186" s="387">
        <f>'2. Income &amp; Expenditure Budget'!G192</f>
        <v>0</v>
      </c>
      <c r="G186" s="354"/>
      <c r="H186" s="354"/>
      <c r="I186" s="354"/>
      <c r="J186" s="354"/>
      <c r="K186" s="354"/>
      <c r="L186" s="354"/>
      <c r="M186" s="354"/>
      <c r="N186" s="354"/>
      <c r="O186" s="354"/>
      <c r="P186" s="354"/>
      <c r="Q186" s="354"/>
      <c r="R186" s="354"/>
    </row>
    <row r="187" spans="1:18" ht="15.75" thickBot="1" x14ac:dyDescent="0.3">
      <c r="A187" s="88">
        <v>7320</v>
      </c>
      <c r="B187" s="81" t="s">
        <v>32</v>
      </c>
      <c r="C187" s="72"/>
      <c r="D187" s="72"/>
      <c r="E187" s="105"/>
      <c r="F187" s="387">
        <f>'2. Income &amp; Expenditure Budget'!G193</f>
        <v>0</v>
      </c>
      <c r="G187" s="354"/>
      <c r="H187" s="354"/>
      <c r="I187" s="354"/>
      <c r="J187" s="354"/>
      <c r="K187" s="354"/>
      <c r="L187" s="354"/>
      <c r="M187" s="354"/>
      <c r="N187" s="354"/>
      <c r="O187" s="354"/>
      <c r="P187" s="354"/>
      <c r="Q187" s="354"/>
      <c r="R187" s="354"/>
    </row>
    <row r="188" spans="1:18" ht="15.75" thickBot="1" x14ac:dyDescent="0.3">
      <c r="A188" s="88">
        <v>7400</v>
      </c>
      <c r="B188" s="81" t="s">
        <v>20</v>
      </c>
      <c r="C188" s="72"/>
      <c r="D188" s="72"/>
      <c r="E188" s="105"/>
      <c r="F188" s="387">
        <f>'2. Income &amp; Expenditure Budget'!G194</f>
        <v>0</v>
      </c>
      <c r="G188" s="354"/>
      <c r="H188" s="354"/>
      <c r="I188" s="354"/>
      <c r="J188" s="354"/>
      <c r="K188" s="354"/>
      <c r="L188" s="354"/>
      <c r="M188" s="354"/>
      <c r="N188" s="354"/>
      <c r="O188" s="354"/>
      <c r="P188" s="354"/>
      <c r="Q188" s="354"/>
      <c r="R188" s="354"/>
    </row>
    <row r="189" spans="1:18" ht="15.75" thickBot="1" x14ac:dyDescent="0.3">
      <c r="A189" s="88">
        <v>7450</v>
      </c>
      <c r="B189" s="81" t="s">
        <v>388</v>
      </c>
      <c r="C189" s="72"/>
      <c r="D189" s="72"/>
      <c r="E189" s="105"/>
      <c r="F189" s="387">
        <f>'2. Income &amp; Expenditure Budget'!G195</f>
        <v>0</v>
      </c>
      <c r="G189" s="354"/>
      <c r="H189" s="354"/>
      <c r="I189" s="354"/>
      <c r="J189" s="354"/>
      <c r="K189" s="354"/>
      <c r="L189" s="354"/>
      <c r="M189" s="354"/>
      <c r="N189" s="354"/>
      <c r="O189" s="354"/>
      <c r="P189" s="354"/>
      <c r="Q189" s="354"/>
      <c r="R189" s="354"/>
    </row>
    <row r="190" spans="1:18" ht="15.75" thickBot="1" x14ac:dyDescent="0.3">
      <c r="A190" s="90">
        <v>7500</v>
      </c>
      <c r="B190" s="84" t="s">
        <v>389</v>
      </c>
      <c r="C190" s="73"/>
      <c r="D190" s="73"/>
      <c r="E190" s="106"/>
      <c r="F190" s="387">
        <f>'2. Income &amp; Expenditure Budget'!G196</f>
        <v>0</v>
      </c>
      <c r="G190" s="354"/>
      <c r="H190" s="354"/>
      <c r="I190" s="354"/>
      <c r="J190" s="354"/>
      <c r="K190" s="354"/>
      <c r="L190" s="354"/>
      <c r="M190" s="354"/>
      <c r="N190" s="354"/>
      <c r="O190" s="354"/>
      <c r="P190" s="354"/>
      <c r="Q190" s="354"/>
      <c r="R190" s="354"/>
    </row>
    <row r="191" spans="1:18" ht="15.75" thickBot="1" x14ac:dyDescent="0.3">
      <c r="A191" s="90">
        <v>7800</v>
      </c>
      <c r="B191" s="84" t="s">
        <v>33</v>
      </c>
      <c r="C191" s="73"/>
      <c r="D191" s="73"/>
      <c r="E191" s="106"/>
      <c r="F191" s="387">
        <f>'2. Income &amp; Expenditure Budget'!G197</f>
        <v>0</v>
      </c>
      <c r="G191" s="354"/>
      <c r="H191" s="354"/>
      <c r="I191" s="354"/>
      <c r="J191" s="354"/>
      <c r="K191" s="354"/>
      <c r="L191" s="354"/>
      <c r="M191" s="354"/>
      <c r="N191" s="354"/>
      <c r="O191" s="354"/>
      <c r="P191" s="354"/>
      <c r="Q191" s="354"/>
      <c r="R191" s="354"/>
    </row>
    <row r="192" spans="1:18" ht="15.75" thickBot="1" x14ac:dyDescent="0.3">
      <c r="A192" s="130" t="s">
        <v>69</v>
      </c>
      <c r="B192" s="131"/>
      <c r="C192" s="131"/>
      <c r="D192" s="131"/>
      <c r="E192" s="131"/>
      <c r="F192" s="410">
        <f>'2. Income &amp; Expenditure Budget'!G198</f>
        <v>0</v>
      </c>
      <c r="G192" s="433">
        <f>SUM(G186:G191)</f>
        <v>0</v>
      </c>
      <c r="H192" s="433">
        <f t="shared" ref="H192:R192" si="9">SUM(H186:H191)</f>
        <v>0</v>
      </c>
      <c r="I192" s="433">
        <f t="shared" si="9"/>
        <v>0</v>
      </c>
      <c r="J192" s="433">
        <f t="shared" si="9"/>
        <v>0</v>
      </c>
      <c r="K192" s="433">
        <f t="shared" si="9"/>
        <v>0</v>
      </c>
      <c r="L192" s="433">
        <f t="shared" si="9"/>
        <v>0</v>
      </c>
      <c r="M192" s="433">
        <f t="shared" si="9"/>
        <v>0</v>
      </c>
      <c r="N192" s="433">
        <f t="shared" si="9"/>
        <v>0</v>
      </c>
      <c r="O192" s="433">
        <f t="shared" si="9"/>
        <v>0</v>
      </c>
      <c r="P192" s="433">
        <f t="shared" si="9"/>
        <v>0</v>
      </c>
      <c r="Q192" s="433">
        <f t="shared" si="9"/>
        <v>0</v>
      </c>
      <c r="R192" s="433">
        <f t="shared" si="9"/>
        <v>0</v>
      </c>
    </row>
    <row r="193" spans="1:18" ht="15.75" thickBot="1" x14ac:dyDescent="0.3">
      <c r="A193" s="95"/>
      <c r="B193" s="62"/>
      <c r="C193" s="40"/>
      <c r="D193" s="40"/>
      <c r="E193" s="40"/>
      <c r="F193" s="387"/>
      <c r="G193" s="354"/>
      <c r="H193" s="354"/>
      <c r="I193" s="354"/>
      <c r="J193" s="354"/>
      <c r="K193" s="354"/>
      <c r="L193" s="354"/>
      <c r="M193" s="354"/>
      <c r="N193" s="354"/>
      <c r="O193" s="354"/>
      <c r="P193" s="354"/>
      <c r="Q193" s="354"/>
      <c r="R193" s="354"/>
    </row>
    <row r="194" spans="1:18" ht="15.75" thickBot="1" x14ac:dyDescent="0.3">
      <c r="A194" s="132" t="s">
        <v>21</v>
      </c>
      <c r="B194" s="133"/>
      <c r="C194" s="133"/>
      <c r="D194" s="133"/>
      <c r="E194" s="133"/>
      <c r="F194" s="412">
        <f>'2. Income &amp; Expenditure Budget'!G200</f>
        <v>376.5</v>
      </c>
      <c r="G194" s="372">
        <f t="shared" ref="G194:R194" si="10">(G192+G183+G155+G133+G86)*0.05</f>
        <v>0</v>
      </c>
      <c r="H194" s="372">
        <f t="shared" si="10"/>
        <v>0</v>
      </c>
      <c r="I194" s="372">
        <f t="shared" si="10"/>
        <v>0</v>
      </c>
      <c r="J194" s="372">
        <f t="shared" si="10"/>
        <v>0</v>
      </c>
      <c r="K194" s="372">
        <f t="shared" si="10"/>
        <v>0</v>
      </c>
      <c r="L194" s="372">
        <f t="shared" si="10"/>
        <v>0</v>
      </c>
      <c r="M194" s="372">
        <f t="shared" si="10"/>
        <v>0</v>
      </c>
      <c r="N194" s="372">
        <f t="shared" si="10"/>
        <v>0</v>
      </c>
      <c r="O194" s="372">
        <f t="shared" si="10"/>
        <v>0</v>
      </c>
      <c r="P194" s="372">
        <f t="shared" si="10"/>
        <v>0</v>
      </c>
      <c r="Q194" s="372">
        <f t="shared" si="10"/>
        <v>0</v>
      </c>
      <c r="R194" s="372">
        <f t="shared" si="10"/>
        <v>0</v>
      </c>
    </row>
    <row r="195" spans="1:18" ht="15.75" thickBot="1" x14ac:dyDescent="0.3">
      <c r="A195" s="91"/>
      <c r="B195" s="61" t="s">
        <v>43</v>
      </c>
      <c r="C195" s="40"/>
      <c r="D195" s="40"/>
      <c r="E195" s="40"/>
      <c r="F195" s="387"/>
      <c r="G195" s="354"/>
      <c r="H195" s="354"/>
      <c r="I195" s="354"/>
      <c r="J195" s="354"/>
      <c r="K195" s="354"/>
      <c r="L195" s="354"/>
      <c r="M195" s="354"/>
      <c r="N195" s="354"/>
      <c r="O195" s="354"/>
      <c r="P195" s="354"/>
      <c r="Q195" s="354"/>
      <c r="R195" s="354"/>
    </row>
    <row r="196" spans="1:18" ht="15.75" thickBot="1" x14ac:dyDescent="0.3">
      <c r="A196" s="130"/>
      <c r="B196" s="131" t="s">
        <v>49</v>
      </c>
      <c r="C196" s="131"/>
      <c r="D196" s="131"/>
      <c r="E196" s="131"/>
      <c r="F196" s="410">
        <f>'2. Income &amp; Expenditure Budget'!G202</f>
        <v>7906.5</v>
      </c>
      <c r="G196" s="365">
        <f t="shared" ref="G196:R196" si="11">G192+G183+G155+G133+G86+G194</f>
        <v>0</v>
      </c>
      <c r="H196" s="365">
        <f t="shared" si="11"/>
        <v>0</v>
      </c>
      <c r="I196" s="365">
        <f t="shared" si="11"/>
        <v>0</v>
      </c>
      <c r="J196" s="365">
        <f t="shared" si="11"/>
        <v>0</v>
      </c>
      <c r="K196" s="365">
        <f t="shared" si="11"/>
        <v>0</v>
      </c>
      <c r="L196" s="365">
        <f t="shared" si="11"/>
        <v>0</v>
      </c>
      <c r="M196" s="365">
        <f t="shared" si="11"/>
        <v>0</v>
      </c>
      <c r="N196" s="365">
        <f t="shared" si="11"/>
        <v>0</v>
      </c>
      <c r="O196" s="365">
        <f t="shared" si="11"/>
        <v>0</v>
      </c>
      <c r="P196" s="365">
        <f t="shared" si="11"/>
        <v>0</v>
      </c>
      <c r="Q196" s="365">
        <f t="shared" si="11"/>
        <v>0</v>
      </c>
      <c r="R196" s="365">
        <f t="shared" si="11"/>
        <v>0</v>
      </c>
    </row>
    <row r="197" spans="1:18" ht="15.75" thickBot="1" x14ac:dyDescent="0.3">
      <c r="A197" s="95"/>
      <c r="B197" s="189" t="s">
        <v>43</v>
      </c>
      <c r="C197" s="40"/>
      <c r="D197" s="40"/>
      <c r="E197" s="40"/>
      <c r="F197" s="387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</row>
    <row r="198" spans="1:18" ht="19.5" thickBot="1" x14ac:dyDescent="0.35">
      <c r="A198" s="142" t="s">
        <v>74</v>
      </c>
      <c r="B198" s="24"/>
      <c r="C198" s="140"/>
      <c r="D198" s="140"/>
      <c r="E198" s="140"/>
      <c r="F198" s="440">
        <f>'2. Income &amp; Expenditure Budget'!G204</f>
        <v>68712.700000000012</v>
      </c>
      <c r="G198" s="141">
        <f t="shared" ref="G198:R198" si="12">G72-G196</f>
        <v>0</v>
      </c>
      <c r="H198" s="141">
        <f t="shared" si="12"/>
        <v>0</v>
      </c>
      <c r="I198" s="141">
        <f t="shared" si="12"/>
        <v>0</v>
      </c>
      <c r="J198" s="141">
        <f t="shared" si="12"/>
        <v>0</v>
      </c>
      <c r="K198" s="141">
        <f t="shared" si="12"/>
        <v>0</v>
      </c>
      <c r="L198" s="141">
        <f t="shared" si="12"/>
        <v>0</v>
      </c>
      <c r="M198" s="141">
        <f t="shared" si="12"/>
        <v>0</v>
      </c>
      <c r="N198" s="141">
        <f t="shared" si="12"/>
        <v>0</v>
      </c>
      <c r="O198" s="141">
        <f t="shared" si="12"/>
        <v>0</v>
      </c>
      <c r="P198" s="141">
        <f t="shared" si="12"/>
        <v>0</v>
      </c>
      <c r="Q198" s="141">
        <f t="shared" si="12"/>
        <v>0</v>
      </c>
      <c r="R198" s="141">
        <f t="shared" si="12"/>
        <v>0</v>
      </c>
    </row>
  </sheetData>
  <mergeCells count="1">
    <mergeCell ref="A1:R1"/>
  </mergeCells>
  <pageMargins left="0.7" right="0.7" top="0.75" bottom="0.75" header="0.3" footer="0.3"/>
  <pageSetup paperSize="9" scale="81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3" ma:contentTypeDescription="Create a new document." ma:contentTypeScope="" ma:versionID="1cca9b3b22ebf392d2e386178a94ca04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418a874ebd4ab5858a6618440c107882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C1F49E-4ADD-4C17-B663-6D24CBBD141F}">
  <ds:schemaRefs>
    <ds:schemaRef ds:uri="http://schemas.microsoft.com/office/2006/metadata/properties"/>
    <ds:schemaRef ds:uri="http://schemas.microsoft.com/sharepoint/v3"/>
    <ds:schemaRef ds:uri="http://purl.org/dc/terms/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46384f9d-70dd-4826-80eb-e1c80c05f86a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087454-270F-48A6-8738-A68740197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2C737A-74C0-49EF-A648-C3D272011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Budget template steps</vt:lpstr>
      <vt:lpstr>1. Budget Grant Calculation</vt:lpstr>
      <vt:lpstr>2. Income &amp; Expenditure Budget</vt:lpstr>
      <vt:lpstr>3.Census-DES Sanctioned staff</vt:lpstr>
      <vt:lpstr>4.Census-Non Sanctioned Staff</vt:lpstr>
      <vt:lpstr>5. Opening Bank Position </vt:lpstr>
      <vt:lpstr>6. Estimated Operating Cashflow</vt:lpstr>
      <vt:lpstr>7. Capital Expenditure Budget</vt:lpstr>
      <vt:lpstr>8. Monthly Cashflow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Lambert</dc:creator>
  <cp:lastModifiedBy>Liz Lambert</cp:lastModifiedBy>
  <cp:lastPrinted>2020-01-23T09:51:46Z</cp:lastPrinted>
  <dcterms:created xsi:type="dcterms:W3CDTF">2007-11-08T09:50:16Z</dcterms:created>
  <dcterms:modified xsi:type="dcterms:W3CDTF">2020-01-27T11:36:13Z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