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12" tabRatio="864" activeTab="1"/>
  </bookViews>
  <sheets>
    <sheet name="Budget Template Steps" sheetId="1" r:id="rId1"/>
    <sheet name="1.Budget Grant Calculation" sheetId="2" r:id="rId2"/>
    <sheet name="2. Income &amp; Expenditure Budget" sheetId="3" r:id="rId3"/>
    <sheet name="3. Opening Bank  Position" sheetId="4" r:id="rId4"/>
    <sheet name="4. Estimated  Bank Cashflow" sheetId="5" r:id="rId5"/>
    <sheet name="5. Capital Budget" sheetId="6" r:id="rId6"/>
    <sheet name="6. Monthly Cashflow " sheetId="7" r:id="rId7"/>
  </sheets>
  <definedNames/>
  <calcPr fullCalcOnLoad="1"/>
</workbook>
</file>

<file path=xl/sharedStrings.xml><?xml version="1.0" encoding="utf-8"?>
<sst xmlns="http://schemas.openxmlformats.org/spreadsheetml/2006/main" count="491" uniqueCount="296">
  <si>
    <t>INCOME</t>
  </si>
  <si>
    <t>Department of Education Income</t>
  </si>
  <si>
    <t>Capitation</t>
  </si>
  <si>
    <t>Support Services</t>
  </si>
  <si>
    <t>Secretarial Grant</t>
  </si>
  <si>
    <t>Caretaker Grant</t>
  </si>
  <si>
    <t>Book Grant</t>
  </si>
  <si>
    <t>Home Economics</t>
  </si>
  <si>
    <t>Transition Year</t>
  </si>
  <si>
    <t>Leaving Cert Applied</t>
  </si>
  <si>
    <t>Grant for Traveller Students</t>
  </si>
  <si>
    <t>Supervision/Substitution</t>
  </si>
  <si>
    <t>Other DES Grants</t>
  </si>
  <si>
    <t>Book Rental</t>
  </si>
  <si>
    <t>Hall Rental</t>
  </si>
  <si>
    <t>Locker Receipts</t>
  </si>
  <si>
    <t>Canteen Income</t>
  </si>
  <si>
    <t>Tuck Shop Income</t>
  </si>
  <si>
    <t>Study Income</t>
  </si>
  <si>
    <t>Games</t>
  </si>
  <si>
    <t>Bus Income</t>
  </si>
  <si>
    <t>School Tours</t>
  </si>
  <si>
    <t>Other Income</t>
  </si>
  <si>
    <t>Voluntary Subscriptions</t>
  </si>
  <si>
    <t>Bank Interest Received</t>
  </si>
  <si>
    <t>TOTAL INCOME</t>
  </si>
  <si>
    <t>EXPENDITURE</t>
  </si>
  <si>
    <t>Part-Time Teachers</t>
  </si>
  <si>
    <t>Study</t>
  </si>
  <si>
    <t>Teaching Aids</t>
  </si>
  <si>
    <t>Art</t>
  </si>
  <si>
    <t>Science</t>
  </si>
  <si>
    <t>Woodwork/Building Construction</t>
  </si>
  <si>
    <t>Other Subjects</t>
  </si>
  <si>
    <t>LCVP</t>
  </si>
  <si>
    <t>Career Guidance</t>
  </si>
  <si>
    <t>Library</t>
  </si>
  <si>
    <t>PE</t>
  </si>
  <si>
    <t>Bus Hire</t>
  </si>
  <si>
    <t>Student Council</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</si>
  <si>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</si>
  <si>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</si>
  <si>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</si>
  <si>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</si>
  <si>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</si>
  <si>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</si>
  <si>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</si>
  <si>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</si>
  <si>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</si>
  <si>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</si>
  <si>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</si>
  <si>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Rent, Rates, Local Charges</t>
  </si>
  <si>
    <t>Licence Fee Trustees</t>
  </si>
  <si>
    <t>Other RME</t>
  </si>
  <si>
    <t>Secretarial Wages</t>
  </si>
  <si>
    <t>Staff Recruitment</t>
  </si>
  <si>
    <t>Advertising/Public Relations</t>
  </si>
  <si>
    <t>Postage</t>
  </si>
  <si>
    <t>Telephone</t>
  </si>
  <si>
    <t>Printing/Stationary</t>
  </si>
  <si>
    <t>Office Equipment</t>
  </si>
  <si>
    <t>Other Professional Fees</t>
  </si>
  <si>
    <t>Travel &amp; Subsistence</t>
  </si>
  <si>
    <t>Principals Expenses</t>
  </si>
  <si>
    <t>BOM Expenses</t>
  </si>
  <si>
    <t>Staff Room Expenses</t>
  </si>
  <si>
    <t>Tuck Shop</t>
  </si>
  <si>
    <t>Canteen</t>
  </si>
  <si>
    <t>Other Admin. Expenses</t>
  </si>
  <si>
    <t>Leasing</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</si>
  <si>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</si>
  <si>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</si>
  <si>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</si>
  <si>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</si>
  <si>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</si>
  <si>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</si>
  <si>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</si>
  <si>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</si>
  <si>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</si>
  <si>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</si>
  <si>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</si>
  <si>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Rate</t>
  </si>
  <si>
    <t>Traveller Pupils</t>
  </si>
  <si>
    <t>Total</t>
  </si>
  <si>
    <t>Detail</t>
  </si>
  <si>
    <t xml:space="preserve"> </t>
  </si>
  <si>
    <t>€</t>
  </si>
  <si>
    <t>Roll No.</t>
  </si>
  <si>
    <t xml:space="preserve">Year </t>
  </si>
  <si>
    <t>Other</t>
  </si>
  <si>
    <t>Proposed Capital Expenditure:</t>
  </si>
  <si>
    <t>Estimated Cost</t>
  </si>
  <si>
    <t>B.</t>
  </si>
  <si>
    <t>Funding to finance Capital Expenditure:</t>
  </si>
  <si>
    <t>Fundraising</t>
  </si>
  <si>
    <t>1/3</t>
  </si>
  <si>
    <t>Less 2/3</t>
  </si>
  <si>
    <t>2/3</t>
  </si>
  <si>
    <t>Depreciation</t>
  </si>
  <si>
    <t>Less 1/3</t>
  </si>
  <si>
    <t>Add -amounts owing to the School</t>
  </si>
  <si>
    <t xml:space="preserve">Less-amounts owed by the School </t>
  </si>
  <si>
    <t>Add Depreciation</t>
  </si>
  <si>
    <t>Uniforms</t>
  </si>
  <si>
    <t>Metalwork/Engineering</t>
  </si>
  <si>
    <t>Technology</t>
  </si>
  <si>
    <t>Learning Support</t>
  </si>
  <si>
    <t>Trophies and Prizes</t>
  </si>
  <si>
    <t>Donations/Charity</t>
  </si>
  <si>
    <t>Hospitality</t>
  </si>
  <si>
    <t>Loan Charges</t>
  </si>
  <si>
    <t>Reimbursable Expenses</t>
  </si>
  <si>
    <t>Equalisation</t>
  </si>
  <si>
    <t>Total Other DES Grants</t>
  </si>
  <si>
    <t>A</t>
  </si>
  <si>
    <t xml:space="preserve">  New buildings, extensions, major refurbishment  (Specify)</t>
  </si>
  <si>
    <t>Parents’ Contribution.</t>
  </si>
  <si>
    <t xml:space="preserve">School Name </t>
  </si>
  <si>
    <t>Income &amp; Expenditure Budget</t>
  </si>
  <si>
    <t xml:space="preserve">Projected Bank Balance </t>
  </si>
  <si>
    <t>Home School Liaison</t>
  </si>
  <si>
    <t>School Contribution</t>
  </si>
  <si>
    <t>Trustee Contribution</t>
  </si>
  <si>
    <t xml:space="preserve">Transition Year </t>
  </si>
  <si>
    <t>Physics and Chemistry</t>
  </si>
  <si>
    <t>LCA</t>
  </si>
  <si>
    <t>JCSP</t>
  </si>
  <si>
    <t xml:space="preserve"> Budget Grant Calculation</t>
  </si>
  <si>
    <t>12345Q</t>
  </si>
  <si>
    <t>Estimated Cashflow</t>
  </si>
  <si>
    <t>Capital Budget</t>
  </si>
  <si>
    <t>Other DES Grants (€ Amount)</t>
  </si>
  <si>
    <t>THE CELLS BELOW ARE FORMULA BASED PLEASE DO NOT ADJUST</t>
  </si>
  <si>
    <t>Permanent/CID Wholetime Equivalent Teachers</t>
  </si>
  <si>
    <t>Allocations Sheet Page 2</t>
  </si>
  <si>
    <t>Department of Education and Skills Grants</t>
  </si>
  <si>
    <t>Special Subjects Grant</t>
  </si>
  <si>
    <t>Computer/It Grant</t>
  </si>
  <si>
    <t>Substitute Teachers</t>
  </si>
  <si>
    <t xml:space="preserve">DES Minor Works Grant -non capital </t>
  </si>
  <si>
    <t/>
  </si>
  <si>
    <t>Classroom Books</t>
  </si>
  <si>
    <t>Journals &amp; Year Book Income</t>
  </si>
  <si>
    <t>School Administration Charges</t>
  </si>
  <si>
    <t>Mock Exam Income</t>
  </si>
  <si>
    <t>Student Insurance</t>
  </si>
  <si>
    <t xml:space="preserve">Reimbursable Income </t>
  </si>
  <si>
    <t>Amortisation of Grants</t>
  </si>
  <si>
    <t>Privately Paid Teachers</t>
  </si>
  <si>
    <t>Adult Education</t>
  </si>
  <si>
    <t>PAYE/PRSI Education Salaries</t>
  </si>
  <si>
    <t>Games Travel</t>
  </si>
  <si>
    <t>Mock Examination Fees</t>
  </si>
  <si>
    <t>Caretakers PAYE/PRSI</t>
  </si>
  <si>
    <t>Cleaners PAYE/PRSI</t>
  </si>
  <si>
    <t>Grant Aided Minor Works</t>
  </si>
  <si>
    <t>Secretarial PAYE/PRSI</t>
  </si>
  <si>
    <t>Photocopying Expenses</t>
  </si>
  <si>
    <t>Fundraising Expenses</t>
  </si>
  <si>
    <t>TOTAL  EXPENDITURE</t>
  </si>
  <si>
    <t>Accruals</t>
  </si>
  <si>
    <t>Grants due for previous year</t>
  </si>
  <si>
    <t>Teachers opted out of  Supervision/Substitution Scheme</t>
  </si>
  <si>
    <t>post-31/12/2010</t>
  </si>
  <si>
    <t>PLEASE FILL IN THE GREEN BOXES:</t>
  </si>
  <si>
    <r>
      <t xml:space="preserve">  </t>
    </r>
    <r>
      <rPr>
        <b/>
        <sz val="12"/>
        <color indexed="8"/>
        <rFont val="Calibri"/>
        <family val="2"/>
      </rPr>
      <t>Furniture, Fittings and Equipment  (Specify)</t>
    </r>
  </si>
  <si>
    <r>
      <t xml:space="preserve">  </t>
    </r>
    <r>
      <rPr>
        <b/>
        <sz val="12"/>
        <color indexed="8"/>
        <rFont val="Calibri"/>
        <family val="2"/>
      </rPr>
      <t>Computer Equipment  (Specify)</t>
    </r>
  </si>
  <si>
    <t>Surplus (Deficit)   B-A</t>
  </si>
  <si>
    <t>Total Capital Funding                                                        B</t>
  </si>
  <si>
    <t>Total Capital Expenditure                                                 A</t>
  </si>
  <si>
    <t>*</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</si>
  <si>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</si>
  <si>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</si>
  <si>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</si>
  <si>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</si>
  <si>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Employed for the first time by the DES Pre 01/01/2011 See Note 1</t>
  </si>
  <si>
    <t>Employed for the first time by the DES Post 31/12/2010 See Note 1</t>
  </si>
  <si>
    <r>
      <t xml:space="preserve">Note 1: Supervision/Substitution </t>
    </r>
    <r>
      <rPr>
        <b/>
        <sz val="11"/>
        <color indexed="8"/>
        <rFont val="Calibri"/>
        <family val="2"/>
      </rPr>
      <t xml:space="preserve">                   </t>
    </r>
  </si>
  <si>
    <t>No. of Students in Approved Special Classes or Units</t>
  </si>
  <si>
    <t xml:space="preserve">Bi Lingual </t>
  </si>
  <si>
    <r>
      <t>Supervision/Substitution                                                                                              pre 01/01/2011</t>
    </r>
    <r>
      <rPr>
        <b/>
        <sz val="11"/>
        <color indexed="8"/>
        <rFont val="Calibri"/>
        <family val="2"/>
      </rPr>
      <t xml:space="preserve">           </t>
    </r>
  </si>
  <si>
    <t>School Generated Income</t>
  </si>
  <si>
    <t>Fees ( Fee Charging Schools)</t>
  </si>
  <si>
    <t>School Musical/Drama</t>
  </si>
  <si>
    <t>Total School Generated Income</t>
  </si>
  <si>
    <t>Fund Raising for the School</t>
  </si>
  <si>
    <t>Total Other Income</t>
  </si>
  <si>
    <t>Education Salaries</t>
  </si>
  <si>
    <t>Supervisors and Substitutes   S&amp;S Grant</t>
  </si>
  <si>
    <t>Education Other</t>
  </si>
  <si>
    <t>Computers/IT Maintanence</t>
  </si>
  <si>
    <t>Teacher Inservice &amp; Training</t>
  </si>
  <si>
    <t>Games (Excluding Travel)</t>
  </si>
  <si>
    <t xml:space="preserve">School Musical/Drama </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</si>
  <si>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</si>
  <si>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</si>
  <si>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</si>
  <si>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</si>
  <si>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</si>
  <si>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</si>
  <si>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</si>
  <si>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</si>
  <si>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</si>
  <si>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</si>
  <si>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 xml:space="preserve"> TYPE IN ZERO IF YOU HAVE A DES PAID SECRETARY</t>
  </si>
  <si>
    <t>SURPLUS/ (DEFICIT)</t>
  </si>
  <si>
    <t>Transition Year costs</t>
  </si>
  <si>
    <t>DES State Exam Income</t>
  </si>
  <si>
    <t>Adult Education Income</t>
  </si>
  <si>
    <t>Parents Council/Association</t>
  </si>
  <si>
    <t xml:space="preserve">Insurance Claim </t>
  </si>
  <si>
    <t>State Exam  Salaries</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</si>
  <si>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</si>
  <si>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</si>
  <si>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</si>
  <si>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</si>
  <si>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</si>
  <si>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</si>
  <si>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</si>
  <si>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</si>
  <si>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</si>
  <si>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</si>
  <si>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DSP- School Meals Programme</t>
  </si>
  <si>
    <t>TOTAL</t>
  </si>
  <si>
    <t>Sept</t>
  </si>
  <si>
    <t>Oct</t>
  </si>
  <si>
    <t>Nov</t>
  </si>
  <si>
    <t>Dec</t>
  </si>
  <si>
    <t>Jan</t>
  </si>
  <si>
    <t>Feb</t>
  </si>
  <si>
    <t>Mar</t>
  </si>
  <si>
    <t>Apr</t>
  </si>
  <si>
    <t>May</t>
  </si>
  <si>
    <t>June</t>
  </si>
  <si>
    <t>July</t>
  </si>
  <si>
    <t xml:space="preserve">Aug </t>
  </si>
  <si>
    <t>Monthly CashFlow Projections.</t>
  </si>
  <si>
    <t>Opening Bank Balance</t>
  </si>
  <si>
    <t xml:space="preserve">Closing Bank Balance </t>
  </si>
  <si>
    <t>Transition Year Charges and income</t>
  </si>
  <si>
    <t>Transition Year charges and income</t>
  </si>
  <si>
    <t>DSP- School Meals Programme Expenditure</t>
  </si>
  <si>
    <t>JCPA (Junior Cycle Assessment)</t>
  </si>
  <si>
    <t>Standard Capitation 75%</t>
  </si>
  <si>
    <t>Caretaker (The school will receive no Caretaker Grant)</t>
  </si>
  <si>
    <t>Special Needs (approved special classes required)</t>
  </si>
  <si>
    <t>Note 2</t>
  </si>
  <si>
    <t>Note 2: JCPA (Junior Cycle Assessment):</t>
  </si>
  <si>
    <t xml:space="preserve">Religion/Ethos/Ethics </t>
  </si>
  <si>
    <t>Religion/Ethos/Ethics Cost</t>
  </si>
  <si>
    <t>Religion/Ethos/Ethics Costs</t>
  </si>
  <si>
    <t>This grant was paid to cover the cost of data entry on the JCPA. The Department of Education &amp; Skills has to clarify if this is to be paid on an ongoing basis.</t>
  </si>
  <si>
    <t>PPP School Budget 2019/20</t>
  </si>
  <si>
    <t>Student Enrolment 2019/2020</t>
  </si>
  <si>
    <t>Physics &amp; Chemistry/Physics/Chemistry 2019/2020</t>
  </si>
  <si>
    <t>Transition Year Enrolment 2019/2020</t>
  </si>
  <si>
    <t xml:space="preserve">LCA Enrolment 2019/2020 Year 1 and 2 </t>
  </si>
  <si>
    <t>Traveller Students 2019/2020</t>
  </si>
  <si>
    <t>Special Needs Students 2019/2020</t>
  </si>
  <si>
    <t>Bi Lingual Enrolment 2019/2020</t>
  </si>
  <si>
    <t>JCSP Enrolment (Year 1 only) 2019/2020</t>
  </si>
  <si>
    <t>2019/2020</t>
  </si>
  <si>
    <t>Book Grant (Paid in June 2019 for 2019/2020)</t>
  </si>
  <si>
    <t>Estimate Opening Bank Position 1st September 2019</t>
  </si>
  <si>
    <t>Projected Balance 1st September 2019</t>
  </si>
  <si>
    <t>Balance available for spending 1st September 2019</t>
  </si>
  <si>
    <t>Projected Balance for 31st August 2020</t>
  </si>
  <si>
    <t>Capital Project  2019/20</t>
  </si>
  <si>
    <t>Voluntary Secondary School</t>
  </si>
  <si>
    <r>
      <t xml:space="preserve">Support Services (Min. €33,300)  75%                                                                                                       </t>
    </r>
    <r>
      <rPr>
        <b/>
        <sz val="11"/>
        <color indexed="8"/>
        <rFont val="Calibri"/>
        <family val="2"/>
      </rPr>
      <t xml:space="preserve"> 1/3</t>
    </r>
  </si>
  <si>
    <t>Secretary (Max. €23,275)</t>
  </si>
  <si>
    <t xml:space="preserve">School Books </t>
  </si>
  <si>
    <t>School Journal</t>
  </si>
  <si>
    <t>School Uniform</t>
  </si>
  <si>
    <t>School excellence fund step up project</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</si>
  <si>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</si>
  <si>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</si>
  <si>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</si>
  <si>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</si>
  <si>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r>
      <t xml:space="preserve">The excel </t>
    </r>
    <r>
      <rPr>
        <b/>
        <sz val="11"/>
        <color indexed="8"/>
        <rFont val="Arial"/>
        <family val="2"/>
      </rPr>
      <t xml:space="preserve">sheets are linked </t>
    </r>
    <r>
      <rPr>
        <sz val="11"/>
        <color indexed="8"/>
        <rFont val="Arial"/>
        <family val="2"/>
      </rPr>
      <t xml:space="preserve">and the steps listed below will maximize its benefits. When you open the budget template you will notice that there are </t>
    </r>
    <r>
      <rPr>
        <b/>
        <sz val="11"/>
        <color indexed="8"/>
        <rFont val="Arial"/>
        <family val="2"/>
      </rPr>
      <t>six excel sheets</t>
    </r>
    <r>
      <rPr>
        <sz val="11"/>
        <color indexed="8"/>
        <rFont val="Arial"/>
        <family val="2"/>
      </rPr>
      <t>.</t>
    </r>
  </si>
  <si>
    <t>1. First complete the ‘School Budget Preparation Information’ sheet</t>
  </si>
  <si>
    <r>
      <t>2. Open Budget template and click on sheet 1 - Budget Grant Calculation</t>
    </r>
    <r>
      <rPr>
        <sz val="11"/>
        <color indexed="8"/>
        <rFont val="Arial"/>
        <family val="2"/>
      </rPr>
      <t xml:space="preserve"> </t>
    </r>
  </si>
  <si>
    <t>Fill in your schools student and teacher numbers in the spaces allocated, this will calculate your schools grants.</t>
  </si>
  <si>
    <t xml:space="preserve">a) Open sheet 2 - Income and Expenditure  </t>
  </si>
  <si>
    <t>(a)     The Grant figures are linked to this spreadsheet and will link automatically from the Grant Calculation worksheet.</t>
  </si>
  <si>
    <t>(b)    Enter the remainder of the figures on the budget template based on current information and previous experience.</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</si>
  <si>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</si>
  <si>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 xml:space="preserve">3. Open sheet 3 - Opening Bank Position  </t>
  </si>
  <si>
    <t xml:space="preserve">4. Open sheet 4 - Operating Cashflow  </t>
  </si>
  <si>
    <r>
      <t>The summary cash flow sheet is linked to the other spreadsheets and calculates automatically.</t>
    </r>
    <r>
      <rPr>
        <b/>
        <sz val="11"/>
        <color indexed="8"/>
        <rFont val="Arial"/>
        <family val="2"/>
      </rPr>
      <t xml:space="preserve"> </t>
    </r>
  </si>
  <si>
    <t>5. Open Sheet 5 - Capital Budget</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</si>
  <si>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</si>
  <si>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t>6. Open sheet 5 – Monthly Cashflow</t>
  </si>
  <si>
    <r>
      <t>This sheet can be used to give a breakdown of monthly cashflow for a sheet.</t>
    </r>
    <r>
      <rPr>
        <b/>
        <sz val="11"/>
        <color indexed="8"/>
        <rFont val="Arial"/>
        <family val="2"/>
      </rPr>
      <t xml:space="preserve"> </t>
    </r>
  </si>
  <si>
    <t xml:space="preserve">     Budget Template Guidelines </t>
  </si>
  <si>
    <r>
      <t>Estimate what the balances on the Bank accounts should be at the 31</t>
    </r>
    <r>
      <rPr>
        <vertAlign val="superscript"/>
        <sz val="11"/>
        <color indexed="8"/>
        <rFont val="Arial"/>
        <family val="2"/>
      </rPr>
      <t>st</t>
    </r>
    <r>
      <rPr>
        <sz val="11"/>
        <color indexed="8"/>
        <rFont val="Arial"/>
        <family val="2"/>
      </rPr>
      <t xml:space="preserve"> August 2019 using the template as a guide.</t>
    </r>
    <r>
      <rPr>
        <b/>
        <sz val="11"/>
        <color indexed="8"/>
        <rFont val="Arial"/>
        <family val="2"/>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</si>
</sst>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000_-;\-* #,##0.000_-;_-* &quot;-&quot;??_-;_-@_-"/>
    <numFmt numFmtId="166" formatCode="_-* #,##0.0_-;\-* #,##0.0_-;_-* &quot;-&quot;??_-;_-@_-"/>
    <numFmt numFmtId="167" formatCode="_-* #,##0_-;\-* #,##0_-;_-* &quot;-&quot;??_-;_-@_-"/>
    <numFmt numFmtId="168" formatCode="_-* #,##0.000_-;\-* #,##0.000_-;_-* &quot;-&quot;???_-;_-@_-"/>
    <numFmt numFmtId="169" formatCode="&quot;€&quot;#,##0.0000;\-&quot;€&quot;#,##0.0000"/>
  </numFmts>
  <fonts count="106">
    <font>
      <sz val="11"/>
      <color theme="1"/>
      <name val="Calibri"/>
      <family val="2"/>
    </font>
    <font>
      <sz val="11"/>
      <color indexed="8"/>
      <name val="Calibri"/>
      <family val="2"/>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2"/>
      <color indexed="8"/>
      <name val="Calibri"/>
      <family val="2"/>
    </font>
    <font>
      <b/>
      <sz val="11"/>
      <color indexed="8"/>
      <name val="Arial"/>
      <family val="2"/>
    </font>
    <font>
      <sz val="11"/>
      <color indexed="8"/>
      <name val="Arial"/>
      <family val="2"/>
    </font>
    <font>
      <vertAlign val="superscrip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6"/>
      <color indexed="8"/>
      <name val="Calibri"/>
      <family val="2"/>
    </font>
    <font>
      <b/>
      <u val="single"/>
      <sz val="14"/>
      <color indexed="8"/>
      <name val="Calibri"/>
      <family val="2"/>
    </font>
    <font>
      <b/>
      <u val="single"/>
      <sz val="11"/>
      <color indexed="8"/>
      <name val="Calibri"/>
      <family val="2"/>
    </font>
    <font>
      <b/>
      <sz val="14"/>
      <color indexed="8"/>
      <name val="Calibri"/>
      <family val="2"/>
    </font>
    <font>
      <b/>
      <sz val="16"/>
      <color indexed="8"/>
      <name val="Times New Roman"/>
      <family val="1"/>
    </font>
    <font>
      <sz val="16"/>
      <color indexed="8"/>
      <name val="Arial Black"/>
      <family val="2"/>
    </font>
    <font>
      <b/>
      <sz val="16"/>
      <color indexed="8"/>
      <name val="Arial Black"/>
      <family val="2"/>
    </font>
    <font>
      <sz val="14"/>
      <color indexed="8"/>
      <name val="Arial Black"/>
      <family val="2"/>
    </font>
    <font>
      <sz val="11"/>
      <color indexed="8"/>
      <name val="Times New Roman"/>
      <family val="1"/>
    </font>
    <font>
      <sz val="16"/>
      <color indexed="8"/>
      <name val="Times New Roman"/>
      <family val="1"/>
    </font>
    <font>
      <b/>
      <sz val="18"/>
      <color indexed="8"/>
      <name val="Times New Roman"/>
      <family val="1"/>
    </font>
    <font>
      <sz val="18"/>
      <color indexed="8"/>
      <name val="Calibri"/>
      <family val="2"/>
    </font>
    <font>
      <b/>
      <u val="single"/>
      <sz val="16"/>
      <color indexed="8"/>
      <name val="Times New Roman"/>
      <family val="1"/>
    </font>
    <font>
      <b/>
      <sz val="18"/>
      <color indexed="8"/>
      <name val="Calibri"/>
      <family val="2"/>
    </font>
    <font>
      <b/>
      <sz val="16"/>
      <color indexed="8"/>
      <name val="Calibri"/>
      <family val="2"/>
    </font>
    <font>
      <sz val="12"/>
      <color indexed="8"/>
      <name val="Calibri"/>
      <family val="2"/>
    </font>
    <font>
      <sz val="8"/>
      <color indexed="8"/>
      <name val="Calibri"/>
      <family val="2"/>
    </font>
    <font>
      <sz val="8"/>
      <color indexed="8"/>
      <name val="Bodoni MT Condensed"/>
      <family val="1"/>
    </font>
    <font>
      <b/>
      <u val="single"/>
      <sz val="12"/>
      <color indexed="8"/>
      <name val="Calibri"/>
      <family val="2"/>
    </font>
    <font>
      <b/>
      <sz val="14"/>
      <color indexed="8"/>
      <name val="Times New Roman"/>
      <family val="1"/>
    </font>
    <font>
      <b/>
      <i/>
      <sz val="10"/>
      <color indexed="8"/>
      <name val="Calibri"/>
      <family val="2"/>
    </font>
    <font>
      <b/>
      <sz val="10"/>
      <color indexed="8"/>
      <name val="Calibri"/>
      <family val="2"/>
    </font>
    <font>
      <b/>
      <i/>
      <sz val="14"/>
      <color indexed="8"/>
      <name val="Calibri"/>
      <family val="2"/>
    </font>
    <font>
      <sz val="14"/>
      <color indexed="8"/>
      <name val="Calibri"/>
      <family val="2"/>
    </font>
    <font>
      <b/>
      <sz val="8"/>
      <color indexed="8"/>
      <name val="Calibri"/>
      <family val="2"/>
    </font>
    <font>
      <b/>
      <sz val="11"/>
      <color indexed="8"/>
      <name val="Times New Roman"/>
      <family val="1"/>
    </font>
    <font>
      <b/>
      <i/>
      <sz val="12"/>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u val="single"/>
      <sz val="14"/>
      <color theme="1"/>
      <name val="Calibri"/>
      <family val="2"/>
    </font>
    <font>
      <b/>
      <u val="single"/>
      <sz val="11"/>
      <color theme="1"/>
      <name val="Calibri"/>
      <family val="2"/>
    </font>
    <font>
      <b/>
      <sz val="14"/>
      <color theme="1"/>
      <name val="Calibri"/>
      <family val="2"/>
    </font>
    <font>
      <b/>
      <sz val="16"/>
      <color theme="1"/>
      <name val="Times New Roman"/>
      <family val="1"/>
    </font>
    <font>
      <sz val="16"/>
      <color theme="1"/>
      <name val="Arial Black"/>
      <family val="2"/>
    </font>
    <font>
      <b/>
      <sz val="16"/>
      <color theme="1"/>
      <name val="Arial Black"/>
      <family val="2"/>
    </font>
    <font>
      <sz val="14"/>
      <color theme="1"/>
      <name val="Arial Black"/>
      <family val="2"/>
    </font>
    <font>
      <sz val="11"/>
      <color theme="1"/>
      <name val="Times New Roman"/>
      <family val="1"/>
    </font>
    <font>
      <sz val="16"/>
      <color theme="1"/>
      <name val="Times New Roman"/>
      <family val="1"/>
    </font>
    <font>
      <b/>
      <sz val="18"/>
      <color theme="1"/>
      <name val="Times New Roman"/>
      <family val="1"/>
    </font>
    <font>
      <sz val="18"/>
      <color theme="1"/>
      <name val="Calibri"/>
      <family val="2"/>
    </font>
    <font>
      <b/>
      <u val="single"/>
      <sz val="16"/>
      <color theme="1"/>
      <name val="Times New Roman"/>
      <family val="1"/>
    </font>
    <font>
      <b/>
      <sz val="18"/>
      <color theme="1"/>
      <name val="Calibri"/>
      <family val="2"/>
    </font>
    <font>
      <b/>
      <sz val="16"/>
      <color theme="1"/>
      <name val="Calibri"/>
      <family val="2"/>
    </font>
    <font>
      <sz val="12"/>
      <color theme="1"/>
      <name val="Calibri"/>
      <family val="2"/>
    </font>
    <font>
      <sz val="8"/>
      <color theme="1"/>
      <name val="Calibri"/>
      <family val="2"/>
    </font>
    <font>
      <sz val="8"/>
      <color theme="1"/>
      <name val="Bodoni MT Condensed"/>
      <family val="1"/>
    </font>
    <font>
      <sz val="10"/>
      <color theme="1"/>
      <name val="Calibri"/>
      <family val="2"/>
    </font>
    <font>
      <b/>
      <u val="single"/>
      <sz val="12"/>
      <color theme="1"/>
      <name val="Calibri"/>
      <family val="2"/>
    </font>
    <font>
      <b/>
      <sz val="14"/>
      <color theme="1"/>
      <name val="Times New Roman"/>
      <family val="1"/>
    </font>
    <font>
      <b/>
      <sz val="12"/>
      <color theme="1"/>
      <name val="Calibri"/>
      <family val="2"/>
    </font>
    <font>
      <b/>
      <i/>
      <sz val="10"/>
      <color theme="1"/>
      <name val="Calibri"/>
      <family val="2"/>
    </font>
    <font>
      <b/>
      <sz val="10"/>
      <color theme="1"/>
      <name val="Calibri"/>
      <family val="2"/>
    </font>
    <font>
      <b/>
      <i/>
      <sz val="14"/>
      <color theme="1"/>
      <name val="Calibri"/>
      <family val="2"/>
    </font>
    <font>
      <sz val="14"/>
      <color theme="1"/>
      <name val="Calibri"/>
      <family val="2"/>
    </font>
    <font>
      <b/>
      <sz val="8"/>
      <color theme="1"/>
      <name val="Calibri"/>
      <family val="2"/>
    </font>
    <font>
      <b/>
      <sz val="11"/>
      <color theme="1"/>
      <name val="Times New Roman"/>
      <family val="1"/>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top/>
      <bottom style="thin"/>
    </border>
    <border>
      <left style="thin"/>
      <right/>
      <top style="thin"/>
      <bottom/>
    </border>
    <border>
      <left/>
      <right style="medium"/>
      <top style="medium"/>
      <bottom style="medium"/>
    </border>
    <border>
      <left/>
      <right/>
      <top style="medium"/>
      <bottom style="medium"/>
    </border>
    <border>
      <left style="thin"/>
      <right style="thin"/>
      <top style="thin"/>
      <bottom style="thin"/>
    </border>
    <border>
      <left style="medium"/>
      <right/>
      <top style="medium"/>
      <bottom style="medium"/>
    </border>
    <border>
      <left/>
      <right style="thin"/>
      <top/>
      <bottom style="thin"/>
    </border>
    <border>
      <left/>
      <right style="thin"/>
      <top style="thin"/>
      <bottom/>
    </border>
    <border>
      <left/>
      <right/>
      <top/>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style="hair"/>
      <right style="hair"/>
      <top/>
      <bottom style="hair"/>
    </border>
    <border>
      <left style="hair"/>
      <right style="hair"/>
      <top style="hair"/>
      <bottom style="hair"/>
    </border>
    <border>
      <left style="hair"/>
      <right style="hair"/>
      <top style="hair"/>
      <bottom/>
    </border>
    <border>
      <left style="thin"/>
      <right style="thin"/>
      <top/>
      <bottom style="thin"/>
    </border>
    <border>
      <left style="medium"/>
      <right style="medium"/>
      <top style="medium"/>
      <bottom style="medium"/>
    </border>
    <border>
      <left/>
      <right style="hair"/>
      <top/>
      <bottom style="hair"/>
    </border>
    <border>
      <left/>
      <right style="hair"/>
      <top style="hair"/>
      <bottom style="hair"/>
    </border>
    <border>
      <left/>
      <right style="hair"/>
      <top style="hair"/>
      <bottom/>
    </border>
    <border>
      <left style="medium"/>
      <right style="medium"/>
      <top style="hair"/>
      <bottom style="hair"/>
    </border>
    <border>
      <left style="medium"/>
      <right style="medium"/>
      <top style="hair"/>
      <bottom/>
    </border>
    <border>
      <left style="medium"/>
      <right style="medium"/>
      <top>
        <color indexed="63"/>
      </top>
      <bottom>
        <color indexed="63"/>
      </bottom>
    </border>
    <border>
      <left style="medium"/>
      <right style="medium"/>
      <top/>
      <bottom style="hair"/>
    </border>
    <border>
      <left style="hair"/>
      <right/>
      <top/>
      <bottom style="hair"/>
    </border>
    <border>
      <left style="hair"/>
      <right/>
      <top style="hair"/>
      <bottom style="hair"/>
    </border>
    <border>
      <left style="hair"/>
      <right/>
      <top style="hair"/>
      <bottom/>
    </border>
    <border>
      <left style="medium"/>
      <right>
        <color indexed="63"/>
      </right>
      <top style="medium"/>
      <bottom>
        <color indexed="63"/>
      </bottom>
    </border>
    <border>
      <left style="medium"/>
      <right style="medium"/>
      <top style="medium"/>
      <bottom style="hair"/>
    </border>
    <border>
      <left style="medium"/>
      <right style="medium"/>
      <top/>
      <bottom style="medium"/>
    </border>
    <border>
      <left/>
      <right style="medium"/>
      <top/>
      <bottom style="medium"/>
    </border>
    <border>
      <left style="medium"/>
      <right style="medium"/>
      <top style="medium"/>
      <bottom>
        <color indexed="63"/>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3"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38">
    <xf numFmtId="0" fontId="0" fillId="0" borderId="0" xfId="0" applyFont="1" applyAlignment="1">
      <alignment/>
    </xf>
    <xf numFmtId="0" fontId="0" fillId="0" borderId="0" xfId="0" applyBorder="1" applyAlignment="1">
      <alignment/>
    </xf>
    <xf numFmtId="0" fontId="71" fillId="0" borderId="10" xfId="0" applyFont="1" applyBorder="1" applyAlignment="1">
      <alignment/>
    </xf>
    <xf numFmtId="0" fontId="0" fillId="0" borderId="10" xfId="0" applyBorder="1" applyAlignment="1">
      <alignment/>
    </xf>
    <xf numFmtId="8" fontId="71" fillId="0" borderId="0" xfId="0" applyNumberFormat="1" applyFont="1" applyAlignment="1">
      <alignment horizontal="right"/>
    </xf>
    <xf numFmtId="0" fontId="71" fillId="0" borderId="11" xfId="0" applyFont="1" applyBorder="1" applyAlignment="1">
      <alignment/>
    </xf>
    <xf numFmtId="0" fontId="71" fillId="0" borderId="10" xfId="0" applyFont="1" applyBorder="1" applyAlignment="1">
      <alignment horizontal="right"/>
    </xf>
    <xf numFmtId="0" fontId="71" fillId="0" borderId="12" xfId="0" applyFont="1" applyBorder="1" applyAlignment="1">
      <alignment/>
    </xf>
    <xf numFmtId="44" fontId="0" fillId="0" borderId="0" xfId="44" applyFont="1" applyAlignment="1">
      <alignment/>
    </xf>
    <xf numFmtId="7" fontId="0" fillId="0" borderId="0" xfId="0" applyNumberFormat="1" applyAlignment="1">
      <alignment/>
    </xf>
    <xf numFmtId="0" fontId="73" fillId="0" borderId="0" xfId="0" applyFont="1" applyAlignment="1">
      <alignment/>
    </xf>
    <xf numFmtId="164" fontId="73" fillId="0" borderId="0" xfId="0" applyNumberFormat="1" applyFont="1" applyAlignment="1">
      <alignment/>
    </xf>
    <xf numFmtId="0" fontId="0" fillId="0" borderId="0" xfId="0" applyAlignment="1">
      <alignment horizontal="right"/>
    </xf>
    <xf numFmtId="7" fontId="0" fillId="0" borderId="0" xfId="0" applyNumberFormat="1" applyAlignment="1" applyProtection="1">
      <alignment/>
      <protection locked="0"/>
    </xf>
    <xf numFmtId="0" fontId="0" fillId="0" borderId="0" xfId="0" applyAlignment="1" applyProtection="1">
      <alignment/>
      <protection locked="0"/>
    </xf>
    <xf numFmtId="0" fontId="71" fillId="0" borderId="0" xfId="0" applyFont="1" applyAlignment="1" applyProtection="1">
      <alignment horizontal="center"/>
      <protection locked="0"/>
    </xf>
    <xf numFmtId="0" fontId="71" fillId="0" borderId="0" xfId="0" applyFont="1" applyAlignment="1" applyProtection="1">
      <alignment horizontal="right"/>
      <protection locked="0"/>
    </xf>
    <xf numFmtId="0" fontId="0" fillId="0" borderId="0" xfId="0" applyAlignment="1" applyProtection="1">
      <alignment horizontal="right"/>
      <protection locked="0"/>
    </xf>
    <xf numFmtId="0" fontId="71" fillId="0" borderId="0" xfId="0" applyFont="1" applyAlignment="1" applyProtection="1">
      <alignment/>
      <protection locked="0"/>
    </xf>
    <xf numFmtId="16" fontId="71" fillId="0" borderId="0" xfId="0" applyNumberFormat="1" applyFont="1" applyAlignment="1" applyProtection="1" quotePrefix="1">
      <alignment horizontal="right"/>
      <protection locked="0"/>
    </xf>
    <xf numFmtId="0" fontId="73" fillId="0" borderId="0" xfId="0" applyFont="1" applyAlignment="1" applyProtection="1">
      <alignment/>
      <protection locked="0"/>
    </xf>
    <xf numFmtId="0" fontId="74" fillId="0" borderId="0" xfId="0" applyFont="1" applyAlignment="1" applyProtection="1">
      <alignment/>
      <protection locked="0"/>
    </xf>
    <xf numFmtId="0" fontId="75" fillId="0" borderId="0" xfId="0" applyFont="1" applyAlignment="1" applyProtection="1">
      <alignment/>
      <protection locked="0"/>
    </xf>
    <xf numFmtId="0" fontId="71" fillId="0" borderId="13" xfId="0" applyFont="1" applyBorder="1" applyAlignment="1" applyProtection="1">
      <alignment/>
      <protection locked="0"/>
    </xf>
    <xf numFmtId="0" fontId="71" fillId="0" borderId="11" xfId="0" applyFont="1" applyBorder="1" applyAlignment="1" applyProtection="1">
      <alignment horizontal="right"/>
      <protection locked="0"/>
    </xf>
    <xf numFmtId="0" fontId="0" fillId="0" borderId="11" xfId="0" applyBorder="1" applyAlignment="1" applyProtection="1">
      <alignment/>
      <protection locked="0"/>
    </xf>
    <xf numFmtId="7" fontId="0" fillId="33" borderId="0" xfId="0" applyNumberFormat="1" applyFill="1" applyAlignment="1" applyProtection="1">
      <alignment/>
      <protection/>
    </xf>
    <xf numFmtId="0" fontId="0" fillId="33" borderId="14" xfId="0" applyFill="1" applyBorder="1" applyAlignment="1">
      <alignment/>
    </xf>
    <xf numFmtId="0" fontId="4" fillId="33" borderId="15" xfId="55" applyFont="1" applyFill="1" applyBorder="1" applyAlignment="1">
      <alignment horizontal="center"/>
      <protection/>
    </xf>
    <xf numFmtId="8" fontId="71" fillId="33" borderId="15" xfId="0" applyNumberFormat="1" applyFont="1" applyFill="1" applyBorder="1" applyAlignment="1">
      <alignment horizontal="right"/>
    </xf>
    <xf numFmtId="0" fontId="0" fillId="33" borderId="15" xfId="0" applyFill="1" applyBorder="1" applyAlignment="1">
      <alignment/>
    </xf>
    <xf numFmtId="7" fontId="0" fillId="33" borderId="0" xfId="44" applyNumberFormat="1" applyFont="1" applyFill="1" applyAlignment="1" applyProtection="1">
      <alignment/>
      <protection/>
    </xf>
    <xf numFmtId="7" fontId="0" fillId="33" borderId="0" xfId="44" applyNumberFormat="1" applyFont="1" applyFill="1" applyAlignment="1" applyProtection="1">
      <alignment/>
      <protection locked="0"/>
    </xf>
    <xf numFmtId="7" fontId="0" fillId="33" borderId="16" xfId="44" applyNumberFormat="1" applyFont="1" applyFill="1" applyBorder="1" applyAlignment="1" applyProtection="1">
      <alignment/>
      <protection/>
    </xf>
    <xf numFmtId="7" fontId="0" fillId="33" borderId="0" xfId="0" applyNumberFormat="1" applyFill="1" applyAlignment="1" applyProtection="1">
      <alignment/>
      <protection locked="0"/>
    </xf>
    <xf numFmtId="0" fontId="76" fillId="0" borderId="17" xfId="0" applyFont="1" applyBorder="1" applyAlignment="1" applyProtection="1">
      <alignment/>
      <protection locked="0"/>
    </xf>
    <xf numFmtId="0" fontId="76" fillId="0" borderId="15" xfId="0" applyFont="1" applyBorder="1" applyAlignment="1" applyProtection="1">
      <alignment/>
      <protection locked="0"/>
    </xf>
    <xf numFmtId="0" fontId="76" fillId="0" borderId="15" xfId="0" applyFont="1" applyBorder="1" applyAlignment="1">
      <alignment/>
    </xf>
    <xf numFmtId="0" fontId="76" fillId="0" borderId="15" xfId="0" applyFont="1" applyBorder="1" applyAlignment="1" applyProtection="1">
      <alignment/>
      <protection/>
    </xf>
    <xf numFmtId="7" fontId="76" fillId="0" borderId="14" xfId="0" applyNumberFormat="1" applyFont="1" applyBorder="1" applyAlignment="1" applyProtection="1">
      <alignment/>
      <protection/>
    </xf>
    <xf numFmtId="7" fontId="0" fillId="0" borderId="0" xfId="44" applyNumberFormat="1" applyFont="1" applyAlignment="1">
      <alignment/>
    </xf>
    <xf numFmtId="7" fontId="0" fillId="33" borderId="0" xfId="0" applyNumberFormat="1" applyFill="1" applyAlignment="1">
      <alignment/>
    </xf>
    <xf numFmtId="1" fontId="0" fillId="0" borderId="0" xfId="0" applyNumberFormat="1" applyAlignment="1">
      <alignment/>
    </xf>
    <xf numFmtId="43" fontId="0" fillId="0" borderId="0" xfId="42" applyFont="1" applyAlignment="1">
      <alignment/>
    </xf>
    <xf numFmtId="0" fontId="77" fillId="0" borderId="0" xfId="0" applyFont="1" applyAlignment="1" applyProtection="1">
      <alignment/>
      <protection locked="0"/>
    </xf>
    <xf numFmtId="0" fontId="78" fillId="0" borderId="0" xfId="0" applyFont="1" applyAlignment="1">
      <alignment horizontal="center"/>
    </xf>
    <xf numFmtId="0" fontId="78" fillId="0" borderId="0" xfId="0" applyFont="1" applyAlignment="1">
      <alignment/>
    </xf>
    <xf numFmtId="0" fontId="79" fillId="0" borderId="0" xfId="0" applyFont="1" applyBorder="1" applyAlignment="1" applyProtection="1">
      <alignment horizontal="center"/>
      <protection locked="0"/>
    </xf>
    <xf numFmtId="0" fontId="79" fillId="0" borderId="0" xfId="0" applyFont="1" applyBorder="1" applyAlignment="1" applyProtection="1">
      <alignment/>
      <protection locked="0"/>
    </xf>
    <xf numFmtId="0" fontId="80" fillId="0" borderId="0" xfId="0" applyFont="1" applyAlignment="1">
      <alignment/>
    </xf>
    <xf numFmtId="0" fontId="0" fillId="0" borderId="0" xfId="0" applyFill="1" applyAlignment="1">
      <alignment/>
    </xf>
    <xf numFmtId="0" fontId="71" fillId="0" borderId="0" xfId="0" applyFont="1" applyAlignment="1">
      <alignment/>
    </xf>
    <xf numFmtId="1" fontId="71" fillId="0" borderId="0" xfId="0" applyNumberFormat="1" applyFont="1" applyAlignment="1" applyProtection="1">
      <alignment/>
      <protection locked="0"/>
    </xf>
    <xf numFmtId="0" fontId="71" fillId="0" borderId="10" xfId="0" applyFont="1" applyBorder="1" applyAlignment="1">
      <alignment horizontal="center"/>
    </xf>
    <xf numFmtId="7" fontId="71" fillId="0" borderId="18" xfId="0" applyNumberFormat="1" applyFont="1" applyBorder="1" applyAlignment="1">
      <alignment horizontal="center"/>
    </xf>
    <xf numFmtId="0" fontId="71" fillId="0" borderId="11" xfId="0" applyFont="1" applyBorder="1" applyAlignment="1" applyProtection="1">
      <alignment horizontal="center"/>
      <protection locked="0"/>
    </xf>
    <xf numFmtId="7" fontId="71" fillId="0" borderId="19" xfId="0" applyNumberFormat="1" applyFont="1" applyBorder="1" applyAlignment="1" applyProtection="1">
      <alignment horizontal="center"/>
      <protection locked="0"/>
    </xf>
    <xf numFmtId="7" fontId="0" fillId="33" borderId="0" xfId="44" applyNumberFormat="1" applyFont="1" applyFill="1" applyBorder="1" applyAlignment="1" applyProtection="1">
      <alignment/>
      <protection/>
    </xf>
    <xf numFmtId="0" fontId="0" fillId="0" borderId="20" xfId="0" applyBorder="1" applyAlignment="1" applyProtection="1">
      <alignment/>
      <protection locked="0"/>
    </xf>
    <xf numFmtId="0" fontId="81" fillId="0" borderId="0" xfId="0" applyFont="1" applyAlignment="1">
      <alignment horizontal="justify"/>
    </xf>
    <xf numFmtId="0" fontId="78" fillId="0" borderId="0" xfId="0" applyFont="1" applyAlignment="1">
      <alignment horizontal="center"/>
    </xf>
    <xf numFmtId="0" fontId="81" fillId="0" borderId="0" xfId="0" applyFont="1" applyAlignment="1">
      <alignment/>
    </xf>
    <xf numFmtId="0" fontId="77" fillId="0" borderId="0" xfId="0" applyFont="1" applyBorder="1" applyAlignment="1" applyProtection="1">
      <alignment horizontal="center"/>
      <protection locked="0"/>
    </xf>
    <xf numFmtId="0" fontId="82" fillId="0" borderId="0" xfId="0" applyFont="1" applyAlignment="1">
      <alignment/>
    </xf>
    <xf numFmtId="0" fontId="83" fillId="0" borderId="0" xfId="0" applyFont="1" applyBorder="1" applyAlignment="1" applyProtection="1">
      <alignment horizontal="center"/>
      <protection locked="0"/>
    </xf>
    <xf numFmtId="0" fontId="83" fillId="0" borderId="0" xfId="0" applyFont="1" applyAlignment="1">
      <alignment/>
    </xf>
    <xf numFmtId="7" fontId="83" fillId="0" borderId="0" xfId="0" applyNumberFormat="1" applyFont="1" applyAlignment="1">
      <alignment/>
    </xf>
    <xf numFmtId="0" fontId="83" fillId="0" borderId="0" xfId="0" applyFont="1" applyAlignment="1">
      <alignment horizontal="center"/>
    </xf>
    <xf numFmtId="0" fontId="84" fillId="0" borderId="0" xfId="0" applyFont="1" applyAlignment="1">
      <alignment/>
    </xf>
    <xf numFmtId="0" fontId="77" fillId="0" borderId="0" xfId="0" applyFont="1" applyBorder="1" applyAlignment="1" applyProtection="1">
      <alignment/>
      <protection locked="0"/>
    </xf>
    <xf numFmtId="0" fontId="82" fillId="0" borderId="0" xfId="0" applyFont="1" applyAlignment="1" applyProtection="1">
      <alignment/>
      <protection locked="0"/>
    </xf>
    <xf numFmtId="0" fontId="81" fillId="0" borderId="0" xfId="0" applyFont="1" applyAlignment="1" applyProtection="1">
      <alignment/>
      <protection locked="0"/>
    </xf>
    <xf numFmtId="0" fontId="77" fillId="0" borderId="0" xfId="0" applyFont="1" applyAlignment="1">
      <alignment/>
    </xf>
    <xf numFmtId="0" fontId="85" fillId="0" borderId="0" xfId="0" applyFont="1" applyAlignment="1">
      <alignment/>
    </xf>
    <xf numFmtId="0" fontId="82" fillId="0" borderId="0" xfId="0" applyFont="1" applyAlignment="1">
      <alignment horizontal="right"/>
    </xf>
    <xf numFmtId="0" fontId="85" fillId="0" borderId="0" xfId="0" applyFont="1" applyAlignment="1">
      <alignment horizontal="justify"/>
    </xf>
    <xf numFmtId="0" fontId="81" fillId="0" borderId="0" xfId="0" applyFont="1" applyBorder="1" applyAlignment="1">
      <alignment/>
    </xf>
    <xf numFmtId="0" fontId="0" fillId="0" borderId="21" xfId="0" applyBorder="1" applyAlignment="1">
      <alignment/>
    </xf>
    <xf numFmtId="0" fontId="0" fillId="0" borderId="22" xfId="0" applyBorder="1" applyAlignment="1">
      <alignment/>
    </xf>
    <xf numFmtId="0" fontId="86" fillId="0" borderId="23" xfId="0" applyFont="1" applyBorder="1" applyAlignment="1">
      <alignment/>
    </xf>
    <xf numFmtId="0" fontId="0" fillId="0" borderId="24" xfId="0" applyBorder="1" applyAlignment="1">
      <alignment/>
    </xf>
    <xf numFmtId="0" fontId="77" fillId="0" borderId="23" xfId="0" applyFont="1" applyBorder="1" applyAlignment="1" applyProtection="1">
      <alignment/>
      <protection locked="0"/>
    </xf>
    <xf numFmtId="0" fontId="87" fillId="0" borderId="0" xfId="0" applyFont="1" applyBorder="1" applyAlignment="1" applyProtection="1">
      <alignment horizontal="center"/>
      <protection locked="0"/>
    </xf>
    <xf numFmtId="0" fontId="77" fillId="0" borderId="25" xfId="0" applyFont="1" applyBorder="1" applyAlignment="1" applyProtection="1">
      <alignment/>
      <protection locked="0"/>
    </xf>
    <xf numFmtId="0" fontId="87" fillId="0" borderId="20" xfId="0" applyFont="1" applyBorder="1" applyAlignment="1" applyProtection="1">
      <alignment horizontal="center"/>
      <protection locked="0"/>
    </xf>
    <xf numFmtId="0" fontId="0" fillId="0" borderId="20" xfId="0" applyBorder="1" applyAlignment="1">
      <alignment/>
    </xf>
    <xf numFmtId="0" fontId="6" fillId="33" borderId="17" xfId="55" applyFont="1" applyFill="1" applyBorder="1">
      <alignment/>
      <protection/>
    </xf>
    <xf numFmtId="0" fontId="3" fillId="33" borderId="15" xfId="55" applyFont="1" applyFill="1" applyBorder="1">
      <alignment/>
      <protection/>
    </xf>
    <xf numFmtId="0" fontId="88" fillId="0" borderId="0" xfId="0" applyFont="1" applyAlignment="1" applyProtection="1">
      <alignment horizontal="left"/>
      <protection locked="0"/>
    </xf>
    <xf numFmtId="3" fontId="0" fillId="0" borderId="0" xfId="0" applyNumberFormat="1" applyAlignment="1" applyProtection="1">
      <alignment/>
      <protection locked="0"/>
    </xf>
    <xf numFmtId="0" fontId="89" fillId="0" borderId="0" xfId="0" applyFont="1" applyAlignment="1">
      <alignment/>
    </xf>
    <xf numFmtId="0" fontId="90" fillId="0" borderId="0" xfId="0" applyFont="1" applyAlignment="1">
      <alignment/>
    </xf>
    <xf numFmtId="0" fontId="0" fillId="34" borderId="0" xfId="0" applyFill="1" applyBorder="1" applyAlignment="1" quotePrefix="1">
      <alignment horizontal="left"/>
    </xf>
    <xf numFmtId="0" fontId="2" fillId="0" borderId="0" xfId="0" applyFont="1" applyFill="1" applyBorder="1" applyAlignment="1">
      <alignment horizontal="left"/>
    </xf>
    <xf numFmtId="1" fontId="71" fillId="0" borderId="0" xfId="58" applyNumberFormat="1" applyFont="1" applyAlignment="1" applyProtection="1">
      <alignment horizontal="right"/>
      <protection locked="0"/>
    </xf>
    <xf numFmtId="0" fontId="89" fillId="0" borderId="0" xfId="0" applyFont="1" applyFill="1" applyBorder="1" applyAlignment="1">
      <alignment/>
    </xf>
    <xf numFmtId="0" fontId="77" fillId="0" borderId="0" xfId="0" applyFont="1" applyBorder="1" applyAlignment="1" applyProtection="1">
      <alignment/>
      <protection locked="0"/>
    </xf>
    <xf numFmtId="7" fontId="77" fillId="0" borderId="0" xfId="0" applyNumberFormat="1" applyFont="1" applyAlignment="1">
      <alignment/>
    </xf>
    <xf numFmtId="0" fontId="7" fillId="0" borderId="0" xfId="55" applyFont="1" applyFill="1" applyBorder="1">
      <alignment/>
      <protection/>
    </xf>
    <xf numFmtId="0" fontId="7" fillId="0" borderId="0" xfId="55" applyFont="1" applyFill="1" applyBorder="1" applyAlignment="1">
      <alignment horizontal="center"/>
      <protection/>
    </xf>
    <xf numFmtId="0" fontId="91" fillId="0" borderId="26" xfId="0" applyFont="1" applyBorder="1" applyAlignment="1" applyProtection="1">
      <alignment/>
      <protection locked="0"/>
    </xf>
    <xf numFmtId="0" fontId="91" fillId="0" borderId="27" xfId="0" applyFont="1" applyBorder="1" applyAlignment="1" applyProtection="1">
      <alignment/>
      <protection locked="0"/>
    </xf>
    <xf numFmtId="0" fontId="91" fillId="0" borderId="27" xfId="0" applyFont="1" applyFill="1" applyBorder="1" applyAlignment="1">
      <alignment/>
    </xf>
    <xf numFmtId="0" fontId="91" fillId="0" borderId="27" xfId="0" applyFont="1" applyBorder="1" applyAlignment="1">
      <alignment/>
    </xf>
    <xf numFmtId="0" fontId="91" fillId="0" borderId="28" xfId="0" applyFont="1" applyBorder="1" applyAlignment="1">
      <alignment/>
    </xf>
    <xf numFmtId="0" fontId="91" fillId="0" borderId="28" xfId="0" applyFont="1" applyBorder="1" applyAlignment="1" applyProtection="1">
      <alignment/>
      <protection locked="0"/>
    </xf>
    <xf numFmtId="0" fontId="91" fillId="0" borderId="26" xfId="0" applyFont="1" applyBorder="1" applyAlignment="1">
      <alignment/>
    </xf>
    <xf numFmtId="0" fontId="88" fillId="0" borderId="27" xfId="0" applyFont="1" applyBorder="1" applyAlignment="1" applyProtection="1">
      <alignment/>
      <protection locked="0"/>
    </xf>
    <xf numFmtId="0" fontId="76" fillId="0" borderId="0" xfId="0" applyFont="1" applyAlignment="1" applyProtection="1">
      <alignment/>
      <protection locked="0"/>
    </xf>
    <xf numFmtId="0" fontId="76" fillId="0" borderId="0" xfId="0" applyFont="1" applyAlignment="1">
      <alignment/>
    </xf>
    <xf numFmtId="0" fontId="86" fillId="0" borderId="0" xfId="0" applyFont="1" applyAlignment="1">
      <alignment/>
    </xf>
    <xf numFmtId="7" fontId="86" fillId="0" borderId="0" xfId="0" applyNumberFormat="1" applyFont="1" applyAlignment="1">
      <alignment/>
    </xf>
    <xf numFmtId="0" fontId="76" fillId="0" borderId="0" xfId="0" applyFont="1" applyBorder="1" applyAlignment="1" applyProtection="1">
      <alignment horizontal="center"/>
      <protection locked="0"/>
    </xf>
    <xf numFmtId="164" fontId="73" fillId="35" borderId="0" xfId="0" applyNumberFormat="1" applyFont="1" applyFill="1" applyAlignment="1">
      <alignment/>
    </xf>
    <xf numFmtId="164" fontId="73" fillId="35" borderId="27" xfId="0" applyNumberFormat="1" applyFont="1" applyFill="1" applyBorder="1" applyAlignment="1">
      <alignment/>
    </xf>
    <xf numFmtId="164" fontId="73" fillId="35" borderId="27" xfId="0" applyNumberFormat="1" applyFont="1" applyFill="1" applyBorder="1" applyAlignment="1" applyProtection="1">
      <alignment/>
      <protection/>
    </xf>
    <xf numFmtId="0" fontId="82" fillId="0" borderId="29" xfId="0" applyFont="1" applyBorder="1" applyAlignment="1" applyProtection="1">
      <alignment/>
      <protection/>
    </xf>
    <xf numFmtId="0" fontId="88" fillId="0" borderId="27" xfId="0" applyFont="1" applyFill="1" applyBorder="1" applyAlignment="1" applyProtection="1">
      <alignment/>
      <protection locked="0"/>
    </xf>
    <xf numFmtId="7" fontId="76" fillId="0" borderId="0" xfId="0" applyNumberFormat="1" applyFont="1" applyAlignment="1">
      <alignment/>
    </xf>
    <xf numFmtId="0" fontId="88" fillId="0" borderId="0" xfId="0" applyFont="1" applyAlignment="1">
      <alignment horizontal="right"/>
    </xf>
    <xf numFmtId="0" fontId="88" fillId="0" borderId="0" xfId="0" applyFont="1" applyAlignment="1">
      <alignment/>
    </xf>
    <xf numFmtId="0" fontId="88" fillId="0" borderId="0" xfId="0" applyFont="1" applyAlignment="1">
      <alignment horizontal="justify"/>
    </xf>
    <xf numFmtId="0" fontId="88" fillId="0" borderId="0" xfId="0" applyFont="1" applyAlignment="1" quotePrefix="1">
      <alignment horizontal="right"/>
    </xf>
    <xf numFmtId="0" fontId="92" fillId="0" borderId="0" xfId="0" applyFont="1" applyAlignment="1">
      <alignment horizontal="justify"/>
    </xf>
    <xf numFmtId="0" fontId="93" fillId="36" borderId="0" xfId="0" applyFont="1" applyFill="1" applyAlignment="1">
      <alignment/>
    </xf>
    <xf numFmtId="0" fontId="10" fillId="0" borderId="27" xfId="0" applyFont="1" applyBorder="1" applyAlignment="1">
      <alignment horizontal="left" indent="2"/>
    </xf>
    <xf numFmtId="0" fontId="88" fillId="0" borderId="27" xfId="0" applyFont="1" applyBorder="1" applyAlignment="1">
      <alignment horizontal="right"/>
    </xf>
    <xf numFmtId="0" fontId="88" fillId="0" borderId="27" xfId="0" applyFont="1" applyBorder="1" applyAlignment="1">
      <alignment horizontal="left" indent="2"/>
    </xf>
    <xf numFmtId="0" fontId="44" fillId="0" borderId="27" xfId="0" applyFont="1" applyBorder="1" applyAlignment="1">
      <alignment horizontal="left" indent="2"/>
    </xf>
    <xf numFmtId="0" fontId="88" fillId="0" borderId="27" xfId="0" applyFont="1" applyBorder="1" applyAlignment="1">
      <alignment horizontal="justify"/>
    </xf>
    <xf numFmtId="0" fontId="94" fillId="0" borderId="27" xfId="0" applyFont="1" applyBorder="1" applyAlignment="1">
      <alignment horizontal="left" indent="3"/>
    </xf>
    <xf numFmtId="0" fontId="94" fillId="0" borderId="27" xfId="0" applyFont="1" applyBorder="1" applyAlignment="1">
      <alignment horizontal="right"/>
    </xf>
    <xf numFmtId="0" fontId="88" fillId="0" borderId="27" xfId="0" applyFont="1" applyBorder="1" applyAlignment="1">
      <alignment horizontal="left" indent="3"/>
    </xf>
    <xf numFmtId="1" fontId="77" fillId="0" borderId="0" xfId="0" applyNumberFormat="1" applyFont="1" applyBorder="1" applyAlignment="1" applyProtection="1">
      <alignment horizontal="center"/>
      <protection locked="0"/>
    </xf>
    <xf numFmtId="1" fontId="77" fillId="0" borderId="0" xfId="0" applyNumberFormat="1" applyFont="1" applyAlignment="1">
      <alignment/>
    </xf>
    <xf numFmtId="0" fontId="87" fillId="10" borderId="30" xfId="0" applyFont="1" applyFill="1" applyBorder="1" applyAlignment="1">
      <alignment/>
    </xf>
    <xf numFmtId="0" fontId="87" fillId="0" borderId="0" xfId="0" applyFont="1" applyBorder="1" applyAlignment="1" applyProtection="1">
      <alignment horizontal="center"/>
      <protection locked="0"/>
    </xf>
    <xf numFmtId="0" fontId="91" fillId="36" borderId="31" xfId="0" applyFont="1" applyFill="1" applyBorder="1" applyAlignment="1">
      <alignment horizontal="left"/>
    </xf>
    <xf numFmtId="0" fontId="91" fillId="36" borderId="32" xfId="0" applyFont="1" applyFill="1" applyBorder="1" applyAlignment="1">
      <alignment horizontal="left"/>
    </xf>
    <xf numFmtId="0" fontId="91" fillId="34" borderId="32" xfId="0" applyFont="1" applyFill="1" applyBorder="1" applyAlignment="1">
      <alignment horizontal="left"/>
    </xf>
    <xf numFmtId="0" fontId="91" fillId="0" borderId="32" xfId="0" applyFont="1" applyFill="1" applyBorder="1" applyAlignment="1">
      <alignment/>
    </xf>
    <xf numFmtId="0" fontId="91" fillId="0" borderId="32" xfId="0" applyFont="1" applyFill="1" applyBorder="1" applyAlignment="1">
      <alignment horizontal="left"/>
    </xf>
    <xf numFmtId="0" fontId="91" fillId="34" borderId="33" xfId="0" applyFont="1" applyFill="1" applyBorder="1" applyAlignment="1">
      <alignment horizontal="left"/>
    </xf>
    <xf numFmtId="0" fontId="91" fillId="34" borderId="31" xfId="0" applyFont="1" applyFill="1" applyBorder="1" applyAlignment="1">
      <alignment horizontal="left"/>
    </xf>
    <xf numFmtId="0" fontId="91" fillId="0" borderId="33" xfId="0" applyFont="1" applyFill="1" applyBorder="1" applyAlignment="1">
      <alignment/>
    </xf>
    <xf numFmtId="0" fontId="91" fillId="36" borderId="34" xfId="0" applyFont="1" applyFill="1" applyBorder="1" applyAlignment="1">
      <alignment horizontal="center"/>
    </xf>
    <xf numFmtId="0" fontId="91" fillId="34" borderId="34" xfId="0" applyFont="1" applyFill="1" applyBorder="1" applyAlignment="1">
      <alignment horizontal="center"/>
    </xf>
    <xf numFmtId="0" fontId="91" fillId="0" borderId="34" xfId="0" applyFont="1" applyFill="1" applyBorder="1" applyAlignment="1">
      <alignment horizontal="center"/>
    </xf>
    <xf numFmtId="0" fontId="91" fillId="34" borderId="35" xfId="0" applyFont="1" applyFill="1" applyBorder="1" applyAlignment="1">
      <alignment horizontal="center"/>
    </xf>
    <xf numFmtId="0" fontId="0" fillId="34" borderId="36" xfId="0" applyFill="1" applyBorder="1" applyAlignment="1">
      <alignment horizontal="center"/>
    </xf>
    <xf numFmtId="0" fontId="9" fillId="34" borderId="34" xfId="0" applyFont="1" applyFill="1" applyBorder="1" applyAlignment="1">
      <alignment horizontal="center"/>
    </xf>
    <xf numFmtId="0" fontId="91" fillId="34" borderId="37" xfId="0" applyFont="1" applyFill="1" applyBorder="1" applyAlignment="1">
      <alignment horizontal="center"/>
    </xf>
    <xf numFmtId="0" fontId="91" fillId="0" borderId="35" xfId="0" applyFont="1" applyFill="1" applyBorder="1" applyAlignment="1">
      <alignment horizontal="center"/>
    </xf>
    <xf numFmtId="0" fontId="0" fillId="0" borderId="36" xfId="0" applyFill="1" applyBorder="1" applyAlignment="1">
      <alignment horizontal="center"/>
    </xf>
    <xf numFmtId="0" fontId="91" fillId="36" borderId="37" xfId="0" applyFont="1" applyFill="1" applyBorder="1" applyAlignment="1">
      <alignment horizontal="center"/>
    </xf>
    <xf numFmtId="0" fontId="71" fillId="16" borderId="15" xfId="0" applyFont="1" applyFill="1" applyBorder="1" applyAlignment="1" applyProtection="1">
      <alignment/>
      <protection locked="0"/>
    </xf>
    <xf numFmtId="0" fontId="0" fillId="16" borderId="15" xfId="0" applyFill="1" applyBorder="1" applyAlignment="1" applyProtection="1">
      <alignment/>
      <protection locked="0"/>
    </xf>
    <xf numFmtId="1" fontId="0" fillId="16" borderId="14" xfId="0" applyNumberFormat="1" applyFill="1" applyBorder="1" applyAlignment="1">
      <alignment/>
    </xf>
    <xf numFmtId="0" fontId="71" fillId="16" borderId="17" xfId="0" applyFont="1" applyFill="1" applyBorder="1" applyAlignment="1" applyProtection="1">
      <alignment/>
      <protection locked="0"/>
    </xf>
    <xf numFmtId="0" fontId="71" fillId="16" borderId="30" xfId="0" applyFont="1" applyFill="1" applyBorder="1" applyAlignment="1" applyProtection="1">
      <alignment/>
      <protection locked="0"/>
    </xf>
    <xf numFmtId="0" fontId="95" fillId="34" borderId="32" xfId="0" applyFont="1" applyFill="1" applyBorder="1" applyAlignment="1">
      <alignment horizontal="left"/>
    </xf>
    <xf numFmtId="0" fontId="91" fillId="0" borderId="38" xfId="0" applyFont="1" applyBorder="1" applyAlignment="1" applyProtection="1">
      <alignment/>
      <protection locked="0"/>
    </xf>
    <xf numFmtId="0" fontId="91" fillId="0" borderId="39" xfId="0" applyFont="1" applyBorder="1" applyAlignment="1" applyProtection="1">
      <alignment/>
      <protection locked="0"/>
    </xf>
    <xf numFmtId="0" fontId="95" fillId="0" borderId="39" xfId="0" applyFont="1" applyBorder="1" applyAlignment="1" applyProtection="1">
      <alignment/>
      <protection locked="0"/>
    </xf>
    <xf numFmtId="0" fontId="91" fillId="0" borderId="40" xfId="0" applyFont="1" applyBorder="1" applyAlignment="1" applyProtection="1">
      <alignment/>
      <protection locked="0"/>
    </xf>
    <xf numFmtId="0" fontId="91" fillId="0" borderId="39" xfId="0" applyFont="1" applyBorder="1" applyAlignment="1">
      <alignment/>
    </xf>
    <xf numFmtId="0" fontId="91" fillId="0" borderId="40" xfId="0" applyFont="1" applyBorder="1" applyAlignment="1">
      <alignment/>
    </xf>
    <xf numFmtId="167" fontId="91" fillId="0" borderId="34" xfId="42" applyNumberFormat="1" applyFont="1" applyBorder="1" applyAlignment="1">
      <alignment/>
    </xf>
    <xf numFmtId="167" fontId="91" fillId="0" borderId="34" xfId="42" applyNumberFormat="1" applyFont="1" applyBorder="1" applyAlignment="1" applyProtection="1">
      <alignment/>
      <protection locked="0"/>
    </xf>
    <xf numFmtId="167" fontId="0" fillId="0" borderId="36" xfId="42" applyNumberFormat="1" applyFont="1" applyBorder="1" applyAlignment="1" applyProtection="1">
      <alignment/>
      <protection locked="0"/>
    </xf>
    <xf numFmtId="167" fontId="91" fillId="0" borderId="37" xfId="42" applyNumberFormat="1" applyFont="1" applyBorder="1" applyAlignment="1" applyProtection="1">
      <alignment/>
      <protection locked="0"/>
    </xf>
    <xf numFmtId="167" fontId="0" fillId="0" borderId="36" xfId="42" applyNumberFormat="1" applyFont="1" applyBorder="1" applyAlignment="1">
      <alignment/>
    </xf>
    <xf numFmtId="167" fontId="0" fillId="0" borderId="36" xfId="42" applyNumberFormat="1" applyFont="1" applyBorder="1" applyAlignment="1">
      <alignment/>
    </xf>
    <xf numFmtId="167" fontId="96" fillId="0" borderId="34" xfId="42" applyNumberFormat="1" applyFont="1" applyBorder="1" applyAlignment="1">
      <alignment/>
    </xf>
    <xf numFmtId="167" fontId="96" fillId="0" borderId="37" xfId="42" applyNumberFormat="1" applyFont="1" applyBorder="1" applyAlignment="1">
      <alignment/>
    </xf>
    <xf numFmtId="167" fontId="91" fillId="0" borderId="34" xfId="42" applyNumberFormat="1" applyFont="1" applyBorder="1" applyAlignment="1">
      <alignment horizontal="right"/>
    </xf>
    <xf numFmtId="167" fontId="91" fillId="0" borderId="37" xfId="42" applyNumberFormat="1" applyFont="1" applyBorder="1" applyAlignment="1">
      <alignment horizontal="right"/>
    </xf>
    <xf numFmtId="167" fontId="91" fillId="0" borderId="37" xfId="42" applyNumberFormat="1" applyFont="1" applyBorder="1" applyAlignment="1">
      <alignment/>
    </xf>
    <xf numFmtId="167" fontId="71" fillId="16" borderId="30" xfId="42" applyNumberFormat="1" applyFont="1" applyFill="1" applyBorder="1" applyAlignment="1">
      <alignment/>
    </xf>
    <xf numFmtId="0" fontId="77" fillId="0" borderId="0" xfId="0" applyFont="1" applyFill="1" applyAlignment="1">
      <alignment/>
    </xf>
    <xf numFmtId="0" fontId="83" fillId="0" borderId="0" xfId="0" applyFont="1" applyAlignment="1">
      <alignment horizontal="left"/>
    </xf>
    <xf numFmtId="0" fontId="71" fillId="0" borderId="41" xfId="0" applyFont="1" applyBorder="1" applyAlignment="1" applyProtection="1">
      <alignment/>
      <protection locked="0"/>
    </xf>
    <xf numFmtId="0" fontId="71" fillId="0" borderId="23" xfId="0" applyFont="1" applyBorder="1" applyAlignment="1" applyProtection="1">
      <alignment/>
      <protection locked="0"/>
    </xf>
    <xf numFmtId="0" fontId="71" fillId="0" borderId="0" xfId="0" applyFont="1" applyBorder="1" applyAlignment="1" applyProtection="1">
      <alignment/>
      <protection locked="0"/>
    </xf>
    <xf numFmtId="0" fontId="71" fillId="0" borderId="25" xfId="0" applyFont="1" applyBorder="1" applyAlignment="1" applyProtection="1">
      <alignment/>
      <protection locked="0"/>
    </xf>
    <xf numFmtId="0" fontId="71" fillId="0" borderId="20" xfId="0" applyFont="1" applyBorder="1" applyAlignment="1" applyProtection="1">
      <alignment/>
      <protection locked="0"/>
    </xf>
    <xf numFmtId="0" fontId="5" fillId="10" borderId="30" xfId="0" applyFont="1" applyFill="1" applyBorder="1" applyAlignment="1" applyProtection="1">
      <alignment/>
      <protection locked="0"/>
    </xf>
    <xf numFmtId="1" fontId="83" fillId="10" borderId="30" xfId="0" applyNumberFormat="1" applyFont="1" applyFill="1" applyBorder="1" applyAlignment="1">
      <alignment/>
    </xf>
    <xf numFmtId="3" fontId="5" fillId="10" borderId="30" xfId="0" applyNumberFormat="1" applyFont="1" applyFill="1" applyBorder="1" applyAlignment="1" applyProtection="1">
      <alignment/>
      <protection locked="0"/>
    </xf>
    <xf numFmtId="3" fontId="5" fillId="36" borderId="0" xfId="0" applyNumberFormat="1" applyFont="1" applyFill="1" applyBorder="1" applyAlignment="1" applyProtection="1">
      <alignment/>
      <protection locked="0"/>
    </xf>
    <xf numFmtId="0" fontId="0" fillId="33" borderId="0" xfId="0" applyFill="1" applyAlignment="1">
      <alignment/>
    </xf>
    <xf numFmtId="167" fontId="91" fillId="0" borderId="36" xfId="42" applyNumberFormat="1" applyFont="1" applyBorder="1" applyAlignment="1" applyProtection="1">
      <alignment/>
      <protection locked="0"/>
    </xf>
    <xf numFmtId="0" fontId="0" fillId="16" borderId="0" xfId="0" applyFill="1" applyBorder="1" applyAlignment="1" applyProtection="1">
      <alignment/>
      <protection locked="0"/>
    </xf>
    <xf numFmtId="0" fontId="71" fillId="16" borderId="0" xfId="0" applyFont="1" applyFill="1" applyBorder="1" applyAlignment="1" applyProtection="1">
      <alignment/>
      <protection locked="0"/>
    </xf>
    <xf numFmtId="0" fontId="0" fillId="0" borderId="0" xfId="0" applyFill="1" applyAlignment="1">
      <alignment horizontal="left"/>
    </xf>
    <xf numFmtId="0" fontId="2" fillId="37" borderId="36" xfId="0" applyFont="1" applyFill="1" applyBorder="1" applyAlignment="1">
      <alignment horizontal="center"/>
    </xf>
    <xf numFmtId="0" fontId="2" fillId="37" borderId="0" xfId="0" applyFont="1" applyFill="1" applyBorder="1" applyAlignment="1" quotePrefix="1">
      <alignment horizontal="left"/>
    </xf>
    <xf numFmtId="0" fontId="0" fillId="37" borderId="0" xfId="0" applyFill="1" applyAlignment="1">
      <alignment/>
    </xf>
    <xf numFmtId="0" fontId="0" fillId="37" borderId="0" xfId="0" applyFill="1" applyAlignment="1" applyProtection="1">
      <alignment/>
      <protection locked="0"/>
    </xf>
    <xf numFmtId="167" fontId="0" fillId="37" borderId="36" xfId="42" applyNumberFormat="1" applyFont="1" applyFill="1" applyBorder="1" applyAlignment="1">
      <alignment/>
    </xf>
    <xf numFmtId="0" fontId="91" fillId="0" borderId="42" xfId="0" applyFont="1" applyBorder="1" applyAlignment="1" applyProtection="1">
      <alignment/>
      <protection locked="0"/>
    </xf>
    <xf numFmtId="167" fontId="91" fillId="0" borderId="43" xfId="42" applyNumberFormat="1" applyFont="1" applyBorder="1" applyAlignment="1" applyProtection="1">
      <alignment/>
      <protection locked="0"/>
    </xf>
    <xf numFmtId="0" fontId="91" fillId="0" borderId="35" xfId="0" applyFont="1" applyBorder="1" applyAlignment="1" applyProtection="1">
      <alignment/>
      <protection locked="0"/>
    </xf>
    <xf numFmtId="0" fontId="91" fillId="0" borderId="37" xfId="0" applyFont="1" applyFill="1" applyBorder="1" applyAlignment="1">
      <alignment horizontal="center"/>
    </xf>
    <xf numFmtId="0" fontId="91" fillId="0" borderId="31" xfId="0" applyFont="1" applyFill="1" applyBorder="1" applyAlignment="1">
      <alignment/>
    </xf>
    <xf numFmtId="0" fontId="0" fillId="0" borderId="30" xfId="0" applyBorder="1" applyAlignment="1">
      <alignment/>
    </xf>
    <xf numFmtId="0" fontId="0" fillId="0" borderId="41" xfId="0" applyBorder="1" applyAlignment="1">
      <alignment/>
    </xf>
    <xf numFmtId="1" fontId="0" fillId="0" borderId="22" xfId="0" applyNumberFormat="1" applyBorder="1" applyAlignment="1">
      <alignment/>
    </xf>
    <xf numFmtId="0" fontId="0" fillId="0" borderId="25" xfId="0" applyBorder="1" applyAlignment="1" applyProtection="1">
      <alignment/>
      <protection locked="0"/>
    </xf>
    <xf numFmtId="1" fontId="0" fillId="0" borderId="44" xfId="0" applyNumberFormat="1" applyBorder="1" applyAlignment="1">
      <alignment/>
    </xf>
    <xf numFmtId="0" fontId="71" fillId="16" borderId="36" xfId="0" applyFont="1" applyFill="1" applyBorder="1" applyAlignment="1" applyProtection="1">
      <alignment/>
      <protection locked="0"/>
    </xf>
    <xf numFmtId="167" fontId="71" fillId="16" borderId="36" xfId="42" applyNumberFormat="1" applyFont="1" applyFill="1" applyBorder="1" applyAlignment="1">
      <alignment/>
    </xf>
    <xf numFmtId="0" fontId="97" fillId="16" borderId="30" xfId="0" applyFont="1" applyFill="1" applyBorder="1" applyAlignment="1" applyProtection="1">
      <alignment/>
      <protection locked="0"/>
    </xf>
    <xf numFmtId="0" fontId="97" fillId="14" borderId="30" xfId="0" applyFont="1" applyFill="1" applyBorder="1" applyAlignment="1">
      <alignment horizontal="left"/>
    </xf>
    <xf numFmtId="0" fontId="71" fillId="14" borderId="17" xfId="0" applyFont="1" applyFill="1" applyBorder="1" applyAlignment="1" applyProtection="1">
      <alignment/>
      <protection locked="0"/>
    </xf>
    <xf numFmtId="0" fontId="71" fillId="14" borderId="15" xfId="0" applyFont="1" applyFill="1" applyBorder="1" applyAlignment="1" applyProtection="1">
      <alignment/>
      <protection locked="0"/>
    </xf>
    <xf numFmtId="0" fontId="71" fillId="14" borderId="14" xfId="0" applyFont="1" applyFill="1" applyBorder="1" applyAlignment="1" applyProtection="1">
      <alignment/>
      <protection locked="0"/>
    </xf>
    <xf numFmtId="0" fontId="71" fillId="2" borderId="17" xfId="0" applyFont="1" applyFill="1" applyBorder="1" applyAlignment="1" applyProtection="1">
      <alignment/>
      <protection locked="0"/>
    </xf>
    <xf numFmtId="0" fontId="71" fillId="2" borderId="15" xfId="0" applyFont="1" applyFill="1" applyBorder="1" applyAlignment="1" applyProtection="1">
      <alignment/>
      <protection locked="0"/>
    </xf>
    <xf numFmtId="0" fontId="93" fillId="33" borderId="41" xfId="0" applyFont="1" applyFill="1" applyBorder="1" applyAlignment="1">
      <alignment/>
    </xf>
    <xf numFmtId="0" fontId="93" fillId="33" borderId="25" xfId="0" applyFont="1" applyFill="1" applyBorder="1" applyAlignment="1">
      <alignment/>
    </xf>
    <xf numFmtId="167" fontId="96" fillId="38" borderId="42" xfId="42" applyNumberFormat="1" applyFont="1" applyFill="1" applyBorder="1" applyAlignment="1" applyProtection="1">
      <alignment/>
      <protection/>
    </xf>
    <xf numFmtId="167" fontId="96" fillId="38" borderId="34" xfId="42" applyNumberFormat="1" applyFont="1" applyFill="1" applyBorder="1" applyAlignment="1" applyProtection="1">
      <alignment/>
      <protection/>
    </xf>
    <xf numFmtId="167" fontId="96" fillId="38" borderId="34" xfId="42" applyNumberFormat="1" applyFont="1" applyFill="1" applyBorder="1" applyAlignment="1" applyProtection="1">
      <alignment/>
      <protection locked="0"/>
    </xf>
    <xf numFmtId="167" fontId="96" fillId="38" borderId="35" xfId="42" applyNumberFormat="1" applyFont="1" applyFill="1" applyBorder="1" applyAlignment="1" applyProtection="1">
      <alignment/>
      <protection locked="0"/>
    </xf>
    <xf numFmtId="0" fontId="0" fillId="39" borderId="36" xfId="0" applyFill="1" applyBorder="1" applyAlignment="1">
      <alignment horizontal="center"/>
    </xf>
    <xf numFmtId="0" fontId="0" fillId="39" borderId="0" xfId="0" applyFill="1" applyBorder="1" applyAlignment="1" quotePrefix="1">
      <alignment horizontal="left"/>
    </xf>
    <xf numFmtId="0" fontId="0" fillId="39" borderId="0" xfId="0" applyFill="1" applyAlignment="1">
      <alignment/>
    </xf>
    <xf numFmtId="167" fontId="0" fillId="39" borderId="36" xfId="42" applyNumberFormat="1" applyFont="1" applyFill="1" applyBorder="1" applyAlignment="1">
      <alignment/>
    </xf>
    <xf numFmtId="0" fontId="76" fillId="33" borderId="15" xfId="0" applyFont="1" applyFill="1" applyBorder="1" applyAlignment="1" applyProtection="1">
      <alignment/>
      <protection locked="0"/>
    </xf>
    <xf numFmtId="167" fontId="76" fillId="33" borderId="30" xfId="42" applyNumberFormat="1" applyFont="1" applyFill="1" applyBorder="1" applyAlignment="1" applyProtection="1">
      <alignment/>
      <protection locked="0"/>
    </xf>
    <xf numFmtId="0" fontId="76" fillId="33" borderId="17" xfId="0" applyFont="1" applyFill="1" applyBorder="1" applyAlignment="1" applyProtection="1">
      <alignment horizontal="left"/>
      <protection locked="0"/>
    </xf>
    <xf numFmtId="0" fontId="73" fillId="15" borderId="0" xfId="0" applyFont="1" applyFill="1" applyAlignment="1">
      <alignment/>
    </xf>
    <xf numFmtId="0" fontId="87" fillId="15" borderId="0" xfId="0" applyFont="1" applyFill="1" applyAlignment="1" applyProtection="1">
      <alignment/>
      <protection locked="0"/>
    </xf>
    <xf numFmtId="0" fontId="82" fillId="15" borderId="0" xfId="0" applyFont="1" applyFill="1" applyAlignment="1" applyProtection="1">
      <alignment/>
      <protection locked="0"/>
    </xf>
    <xf numFmtId="0" fontId="76" fillId="15" borderId="0" xfId="0" applyFont="1" applyFill="1" applyAlignment="1" applyProtection="1">
      <alignment/>
      <protection locked="0"/>
    </xf>
    <xf numFmtId="0" fontId="82" fillId="15" borderId="0" xfId="0" applyFont="1" applyFill="1" applyBorder="1" applyAlignment="1" applyProtection="1">
      <alignment/>
      <protection locked="0"/>
    </xf>
    <xf numFmtId="0" fontId="76" fillId="15" borderId="16" xfId="0" applyFont="1" applyFill="1" applyBorder="1" applyAlignment="1" applyProtection="1">
      <alignment/>
      <protection locked="0"/>
    </xf>
    <xf numFmtId="0" fontId="82" fillId="15" borderId="16" xfId="0" applyFont="1" applyFill="1" applyBorder="1" applyAlignment="1" applyProtection="1">
      <alignment/>
      <protection locked="0"/>
    </xf>
    <xf numFmtId="0" fontId="77" fillId="15" borderId="16" xfId="0" applyFont="1" applyFill="1" applyBorder="1" applyAlignment="1" applyProtection="1">
      <alignment/>
      <protection locked="0"/>
    </xf>
    <xf numFmtId="0" fontId="87" fillId="40" borderId="0" xfId="0" applyFont="1" applyFill="1" applyAlignment="1">
      <alignment horizontal="center"/>
    </xf>
    <xf numFmtId="0" fontId="87" fillId="40" borderId="0" xfId="0" applyFont="1" applyFill="1" applyBorder="1" applyAlignment="1" applyProtection="1">
      <alignment horizontal="center"/>
      <protection locked="0"/>
    </xf>
    <xf numFmtId="0" fontId="87" fillId="40" borderId="0" xfId="0" applyFont="1" applyFill="1" applyAlignment="1">
      <alignment/>
    </xf>
    <xf numFmtId="164" fontId="98" fillId="40" borderId="30" xfId="0" applyNumberFormat="1" applyFont="1" applyFill="1" applyBorder="1" applyAlignment="1" applyProtection="1">
      <alignment/>
      <protection locked="0"/>
    </xf>
    <xf numFmtId="0" fontId="76" fillId="11" borderId="0" xfId="0" applyFont="1" applyFill="1" applyAlignment="1">
      <alignment/>
    </xf>
    <xf numFmtId="0" fontId="76" fillId="11" borderId="0" xfId="0" applyFont="1" applyFill="1" applyAlignment="1">
      <alignment horizontal="justify"/>
    </xf>
    <xf numFmtId="0" fontId="76" fillId="11" borderId="0" xfId="0" applyFont="1" applyFill="1" applyAlignment="1">
      <alignment horizontal="right"/>
    </xf>
    <xf numFmtId="0" fontId="76" fillId="11" borderId="29" xfId="0" applyFont="1" applyFill="1" applyBorder="1" applyAlignment="1">
      <alignment horizontal="right"/>
    </xf>
    <xf numFmtId="0" fontId="76" fillId="11" borderId="0" xfId="0" applyFont="1" applyFill="1" applyAlignment="1">
      <alignment horizontal="left"/>
    </xf>
    <xf numFmtId="0" fontId="88" fillId="11" borderId="0" xfId="0" applyFont="1" applyFill="1" applyAlignment="1">
      <alignment horizontal="right"/>
    </xf>
    <xf numFmtId="0" fontId="76" fillId="11" borderId="16" xfId="0" applyFont="1" applyFill="1" applyBorder="1" applyAlignment="1">
      <alignment horizontal="right"/>
    </xf>
    <xf numFmtId="0" fontId="88" fillId="11" borderId="0" xfId="0" applyFont="1" applyFill="1" applyAlignment="1">
      <alignment/>
    </xf>
    <xf numFmtId="0" fontId="76" fillId="11" borderId="30" xfId="0" applyFont="1" applyFill="1" applyBorder="1" applyAlignment="1">
      <alignment horizontal="right"/>
    </xf>
    <xf numFmtId="0" fontId="83" fillId="0" borderId="0" xfId="0" applyFont="1" applyAlignment="1">
      <alignment horizontal="right"/>
    </xf>
    <xf numFmtId="0" fontId="77" fillId="36" borderId="0" xfId="0" applyFont="1" applyFill="1" applyAlignment="1">
      <alignment/>
    </xf>
    <xf numFmtId="0" fontId="0" fillId="36" borderId="0" xfId="0" applyFill="1" applyAlignment="1">
      <alignment/>
    </xf>
    <xf numFmtId="0" fontId="93" fillId="33" borderId="45" xfId="0" applyFont="1" applyFill="1" applyBorder="1" applyAlignment="1">
      <alignment horizontal="center"/>
    </xf>
    <xf numFmtId="0" fontId="93" fillId="33" borderId="43" xfId="0" applyFont="1" applyFill="1" applyBorder="1" applyAlignment="1">
      <alignment horizontal="center"/>
    </xf>
    <xf numFmtId="0" fontId="93" fillId="36" borderId="0" xfId="0" applyFont="1" applyFill="1" applyBorder="1" applyAlignment="1">
      <alignment horizontal="center"/>
    </xf>
    <xf numFmtId="1" fontId="89" fillId="36" borderId="0" xfId="0" applyNumberFormat="1" applyFont="1" applyFill="1" applyBorder="1" applyAlignment="1">
      <alignment/>
    </xf>
    <xf numFmtId="1" fontId="0" fillId="36" borderId="0" xfId="0" applyNumberFormat="1" applyFill="1" applyBorder="1" applyAlignment="1">
      <alignment/>
    </xf>
    <xf numFmtId="0" fontId="7" fillId="41" borderId="46" xfId="55" applyFont="1" applyFill="1" applyBorder="1">
      <alignment/>
      <protection/>
    </xf>
    <xf numFmtId="0" fontId="7" fillId="41" borderId="46" xfId="55" applyFont="1" applyFill="1" applyBorder="1" applyAlignment="1">
      <alignment horizontal="center"/>
      <protection/>
    </xf>
    <xf numFmtId="0" fontId="8" fillId="41" borderId="46" xfId="55" applyFont="1" applyFill="1" applyBorder="1">
      <alignment/>
      <protection/>
    </xf>
    <xf numFmtId="8" fontId="99" fillId="41" borderId="13" xfId="0" applyNumberFormat="1" applyFont="1" applyFill="1" applyBorder="1" applyAlignment="1">
      <alignment horizontal="right"/>
    </xf>
    <xf numFmtId="0" fontId="89" fillId="41" borderId="11" xfId="0" applyFont="1" applyFill="1" applyBorder="1" applyAlignment="1">
      <alignment/>
    </xf>
    <xf numFmtId="1" fontId="89" fillId="41" borderId="19" xfId="0" applyNumberFormat="1" applyFont="1" applyFill="1" applyBorder="1" applyAlignment="1">
      <alignment/>
    </xf>
    <xf numFmtId="0" fontId="7" fillId="41" borderId="47" xfId="55" applyFont="1" applyFill="1" applyBorder="1">
      <alignment/>
      <protection/>
    </xf>
    <xf numFmtId="0" fontId="7" fillId="41" borderId="48" xfId="55" applyFont="1" applyFill="1" applyBorder="1" applyAlignment="1">
      <alignment horizontal="center"/>
      <protection/>
    </xf>
    <xf numFmtId="0" fontId="7" fillId="41" borderId="49" xfId="55" applyFont="1" applyFill="1" applyBorder="1">
      <alignment/>
      <protection/>
    </xf>
    <xf numFmtId="8" fontId="71" fillId="41" borderId="48" xfId="0" applyNumberFormat="1" applyFont="1" applyFill="1" applyBorder="1" applyAlignment="1">
      <alignment horizontal="right"/>
    </xf>
    <xf numFmtId="0" fontId="0" fillId="41" borderId="48" xfId="0" applyFill="1" applyBorder="1" applyAlignment="1">
      <alignment/>
    </xf>
    <xf numFmtId="1" fontId="0" fillId="41" borderId="49" xfId="0" applyNumberFormat="1" applyFill="1" applyBorder="1" applyAlignment="1">
      <alignment/>
    </xf>
    <xf numFmtId="0" fontId="87" fillId="36" borderId="0" xfId="0" applyFont="1" applyFill="1" applyBorder="1" applyAlignment="1">
      <alignment horizontal="center"/>
    </xf>
    <xf numFmtId="0" fontId="87" fillId="36" borderId="0" xfId="0" applyFont="1" applyFill="1" applyBorder="1" applyAlignment="1" applyProtection="1">
      <alignment/>
      <protection locked="0"/>
    </xf>
    <xf numFmtId="0" fontId="71" fillId="0" borderId="24" xfId="0" applyFont="1" applyBorder="1" applyAlignment="1" applyProtection="1">
      <alignment/>
      <protection locked="0"/>
    </xf>
    <xf numFmtId="0" fontId="71" fillId="0" borderId="44" xfId="0" applyFont="1" applyBorder="1" applyAlignment="1" applyProtection="1">
      <alignment/>
      <protection locked="0"/>
    </xf>
    <xf numFmtId="7" fontId="0" fillId="0" borderId="22" xfId="0" applyNumberFormat="1" applyBorder="1" applyAlignment="1">
      <alignment/>
    </xf>
    <xf numFmtId="0" fontId="88" fillId="40" borderId="17" xfId="0" applyFont="1" applyFill="1" applyBorder="1" applyAlignment="1" applyProtection="1">
      <alignment/>
      <protection locked="0"/>
    </xf>
    <xf numFmtId="0" fontId="87" fillId="36" borderId="0" xfId="0" applyFont="1" applyFill="1" applyAlignment="1">
      <alignment horizontal="center"/>
    </xf>
    <xf numFmtId="0" fontId="76" fillId="36" borderId="0" xfId="0" applyFont="1" applyFill="1" applyBorder="1" applyAlignment="1" applyProtection="1">
      <alignment horizontal="center"/>
      <protection locked="0"/>
    </xf>
    <xf numFmtId="0" fontId="71" fillId="14" borderId="30" xfId="0" applyFont="1" applyFill="1" applyBorder="1" applyAlignment="1" applyProtection="1">
      <alignment/>
      <protection locked="0"/>
    </xf>
    <xf numFmtId="0" fontId="71" fillId="2" borderId="30" xfId="0" applyFont="1" applyFill="1" applyBorder="1" applyAlignment="1" applyProtection="1">
      <alignment/>
      <protection locked="0"/>
    </xf>
    <xf numFmtId="1" fontId="0" fillId="0" borderId="16" xfId="0" applyNumberFormat="1" applyBorder="1" applyAlignment="1">
      <alignment/>
    </xf>
    <xf numFmtId="0" fontId="0" fillId="0" borderId="16" xfId="0" applyBorder="1" applyAlignment="1">
      <alignment/>
    </xf>
    <xf numFmtId="1" fontId="0" fillId="16" borderId="16" xfId="0" applyNumberFormat="1" applyFill="1" applyBorder="1" applyAlignment="1">
      <alignment/>
    </xf>
    <xf numFmtId="167" fontId="96" fillId="38" borderId="16" xfId="42" applyNumberFormat="1" applyFont="1" applyFill="1" applyBorder="1" applyAlignment="1" applyProtection="1">
      <alignment/>
      <protection/>
    </xf>
    <xf numFmtId="167" fontId="71" fillId="16" borderId="16" xfId="42" applyNumberFormat="1" applyFont="1" applyFill="1" applyBorder="1" applyAlignment="1">
      <alignment/>
    </xf>
    <xf numFmtId="167" fontId="0" fillId="0" borderId="16" xfId="42" applyNumberFormat="1" applyFont="1" applyBorder="1" applyAlignment="1" applyProtection="1">
      <alignment/>
      <protection locked="0"/>
    </xf>
    <xf numFmtId="167" fontId="91" fillId="0" borderId="16" xfId="42" applyNumberFormat="1" applyFont="1" applyBorder="1" applyAlignment="1" applyProtection="1">
      <alignment/>
      <protection locked="0"/>
    </xf>
    <xf numFmtId="167" fontId="0" fillId="0" borderId="16" xfId="42" applyNumberFormat="1" applyFont="1" applyBorder="1" applyAlignment="1">
      <alignment/>
    </xf>
    <xf numFmtId="167" fontId="96" fillId="0" borderId="16" xfId="42" applyNumberFormat="1" applyFont="1" applyBorder="1" applyAlignment="1">
      <alignment/>
    </xf>
    <xf numFmtId="0" fontId="91" fillId="0" borderId="16" xfId="0" applyFont="1" applyBorder="1" applyAlignment="1" applyProtection="1">
      <alignment/>
      <protection locked="0"/>
    </xf>
    <xf numFmtId="0" fontId="71" fillId="14" borderId="16" xfId="0" applyFont="1" applyFill="1" applyBorder="1" applyAlignment="1" applyProtection="1">
      <alignment/>
      <protection locked="0"/>
    </xf>
    <xf numFmtId="167" fontId="91" fillId="0" borderId="16" xfId="42" applyNumberFormat="1" applyFont="1" applyBorder="1" applyAlignment="1">
      <alignment horizontal="right"/>
    </xf>
    <xf numFmtId="167" fontId="91" fillId="0" borderId="16" xfId="42" applyNumberFormat="1" applyFont="1" applyBorder="1" applyAlignment="1">
      <alignment/>
    </xf>
    <xf numFmtId="167" fontId="0" fillId="39" borderId="16" xfId="42" applyNumberFormat="1" applyFont="1" applyFill="1" applyBorder="1" applyAlignment="1">
      <alignment/>
    </xf>
    <xf numFmtId="167" fontId="76" fillId="33" borderId="16" xfId="42" applyNumberFormat="1" applyFont="1" applyFill="1" applyBorder="1" applyAlignment="1" applyProtection="1">
      <alignment/>
      <protection locked="0"/>
    </xf>
    <xf numFmtId="167" fontId="0" fillId="0" borderId="0" xfId="0" applyNumberFormat="1" applyAlignment="1">
      <alignment/>
    </xf>
    <xf numFmtId="0" fontId="94" fillId="39" borderId="50" xfId="0" applyFont="1" applyFill="1" applyBorder="1" applyAlignment="1">
      <alignment/>
    </xf>
    <xf numFmtId="0" fontId="94" fillId="39" borderId="51" xfId="0" applyFont="1" applyFill="1" applyBorder="1" applyAlignment="1">
      <alignment/>
    </xf>
    <xf numFmtId="167" fontId="94" fillId="39" borderId="51" xfId="0" applyNumberFormat="1" applyFont="1" applyFill="1" applyBorder="1" applyAlignment="1">
      <alignment/>
    </xf>
    <xf numFmtId="7" fontId="0" fillId="33" borderId="45" xfId="44" applyNumberFormat="1" applyFont="1" applyFill="1" applyBorder="1" applyAlignment="1" applyProtection="1">
      <alignment/>
      <protection/>
    </xf>
    <xf numFmtId="7" fontId="0" fillId="33" borderId="36" xfId="44" applyNumberFormat="1" applyFont="1" applyFill="1" applyBorder="1" applyAlignment="1" applyProtection="1">
      <alignment/>
      <protection/>
    </xf>
    <xf numFmtId="7" fontId="0" fillId="33" borderId="36" xfId="44" applyNumberFormat="1" applyFont="1" applyFill="1" applyBorder="1" applyAlignment="1" applyProtection="1">
      <alignment/>
      <protection locked="0"/>
    </xf>
    <xf numFmtId="7" fontId="0" fillId="33" borderId="43" xfId="44" applyNumberFormat="1" applyFont="1" applyFill="1" applyBorder="1" applyAlignment="1" applyProtection="1">
      <alignment/>
      <protection/>
    </xf>
    <xf numFmtId="0" fontId="100" fillId="0" borderId="0" xfId="0" applyFont="1" applyBorder="1" applyAlignment="1" applyProtection="1">
      <alignment/>
      <protection locked="0"/>
    </xf>
    <xf numFmtId="0" fontId="0" fillId="0" borderId="0" xfId="0" applyFont="1" applyAlignment="1" applyProtection="1">
      <alignment horizontal="right"/>
      <protection locked="0"/>
    </xf>
    <xf numFmtId="0" fontId="0" fillId="33" borderId="0" xfId="0" applyFill="1" applyAlignment="1" applyProtection="1">
      <alignment/>
      <protection/>
    </xf>
    <xf numFmtId="0" fontId="101" fillId="0" borderId="0" xfId="0" applyFont="1" applyBorder="1" applyAlignment="1" applyProtection="1">
      <alignment horizontal="left"/>
      <protection locked="0"/>
    </xf>
    <xf numFmtId="0" fontId="71" fillId="0" borderId="41" xfId="0" applyFont="1" applyBorder="1" applyAlignment="1">
      <alignment/>
    </xf>
    <xf numFmtId="0" fontId="71" fillId="0" borderId="21" xfId="0" applyFont="1" applyBorder="1" applyAlignment="1">
      <alignment/>
    </xf>
    <xf numFmtId="1" fontId="71" fillId="0" borderId="16" xfId="0" applyNumberFormat="1" applyFont="1" applyBorder="1" applyAlignment="1">
      <alignment/>
    </xf>
    <xf numFmtId="0" fontId="71" fillId="0" borderId="16" xfId="0" applyFont="1" applyBorder="1" applyAlignment="1">
      <alignment/>
    </xf>
    <xf numFmtId="167" fontId="96" fillId="0" borderId="34" xfId="42" applyNumberFormat="1" applyFont="1" applyFill="1" applyBorder="1" applyAlignment="1" applyProtection="1">
      <alignment/>
      <protection/>
    </xf>
    <xf numFmtId="167" fontId="96" fillId="0" borderId="34" xfId="42" applyNumberFormat="1" applyFont="1" applyFill="1" applyBorder="1" applyAlignment="1">
      <alignment/>
    </xf>
    <xf numFmtId="167" fontId="96" fillId="0" borderId="34" xfId="42" applyNumberFormat="1" applyFont="1" applyFill="1" applyBorder="1" applyAlignment="1" applyProtection="1">
      <alignment/>
      <protection locked="0"/>
    </xf>
    <xf numFmtId="167" fontId="96" fillId="0" borderId="35" xfId="42" applyNumberFormat="1" applyFont="1" applyFill="1" applyBorder="1" applyAlignment="1" applyProtection="1">
      <alignment/>
      <protection locked="0"/>
    </xf>
    <xf numFmtId="0" fontId="102" fillId="0" borderId="0" xfId="0" applyFont="1" applyAlignment="1">
      <alignment horizontal="left" vertical="center"/>
    </xf>
    <xf numFmtId="0" fontId="103" fillId="0" borderId="0" xfId="0" applyFont="1" applyAlignment="1">
      <alignment horizontal="center" vertical="center"/>
    </xf>
    <xf numFmtId="0" fontId="104" fillId="0" borderId="0" xfId="0" applyFont="1" applyAlignment="1">
      <alignment vertical="center"/>
    </xf>
    <xf numFmtId="0" fontId="105" fillId="0" borderId="0" xfId="0" applyFont="1" applyAlignment="1">
      <alignment horizontal="justify" vertical="center"/>
    </xf>
    <xf numFmtId="0" fontId="105" fillId="0" borderId="0" xfId="0" applyFont="1" applyAlignment="1">
      <alignment vertical="center"/>
    </xf>
    <xf numFmtId="0" fontId="104" fillId="0" borderId="0" xfId="0" applyFont="1" applyAlignment="1">
      <alignment horizontal="left" vertical="center" indent="5"/>
    </xf>
    <xf numFmtId="0" fontId="105" fillId="0" borderId="0" xfId="0" applyFont="1" applyAlignment="1">
      <alignment horizontal="left" vertical="center" indent="8"/>
    </xf>
    <xf numFmtId="0" fontId="101" fillId="0" borderId="0" xfId="0" applyFont="1" applyBorder="1" applyAlignment="1">
      <alignment horizontal="center" wrapText="1"/>
    </xf>
    <xf numFmtId="0" fontId="83" fillId="0" borderId="0" xfId="0" applyFont="1" applyAlignment="1">
      <alignment horizontal="center"/>
    </xf>
    <xf numFmtId="0" fontId="87" fillId="33" borderId="25" xfId="0" applyFont="1" applyFill="1" applyBorder="1" applyAlignment="1" applyProtection="1">
      <alignment horizontal="center"/>
      <protection locked="0"/>
    </xf>
    <xf numFmtId="0" fontId="87" fillId="33" borderId="20" xfId="0" applyFont="1" applyFill="1" applyBorder="1" applyAlignment="1" applyProtection="1">
      <alignment horizontal="center"/>
      <protection locked="0"/>
    </xf>
    <xf numFmtId="0" fontId="87" fillId="33" borderId="44" xfId="0" applyFont="1" applyFill="1" applyBorder="1" applyAlignment="1" applyProtection="1">
      <alignment horizontal="center"/>
      <protection locked="0"/>
    </xf>
    <xf numFmtId="0" fontId="87" fillId="33" borderId="41" xfId="0" applyFont="1" applyFill="1" applyBorder="1" applyAlignment="1">
      <alignment horizontal="center"/>
    </xf>
    <xf numFmtId="0" fontId="87" fillId="33" borderId="21" xfId="0" applyFont="1" applyFill="1" applyBorder="1" applyAlignment="1">
      <alignment horizontal="center"/>
    </xf>
    <xf numFmtId="0" fontId="87" fillId="33" borderId="22" xfId="0" applyFont="1" applyFill="1" applyBorder="1" applyAlignment="1">
      <alignment horizontal="center"/>
    </xf>
    <xf numFmtId="0" fontId="87" fillId="15" borderId="0" xfId="0" applyFont="1" applyFill="1" applyAlignment="1">
      <alignment horizontal="center"/>
    </xf>
    <xf numFmtId="0" fontId="87" fillId="15" borderId="0" xfId="0" applyFont="1" applyFill="1" applyBorder="1" applyAlignment="1" applyProtection="1">
      <alignment horizontal="center"/>
      <protection locked="0"/>
    </xf>
    <xf numFmtId="0" fontId="87" fillId="11" borderId="0" xfId="0" applyFont="1" applyFill="1" applyAlignment="1">
      <alignment horizontal="center"/>
    </xf>
    <xf numFmtId="0" fontId="76" fillId="11" borderId="0" xfId="0" applyFont="1" applyFill="1" applyBorder="1" applyAlignment="1" applyProtection="1">
      <alignment horizontal="center"/>
      <protection locked="0"/>
    </xf>
    <xf numFmtId="0" fontId="76"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B26"/>
  <sheetViews>
    <sheetView zoomScalePageLayoutView="0" workbookViewId="0" topLeftCell="A1">
      <selection activeCell="B14" sqref="B14"/>
    </sheetView>
  </sheetViews>
  <sheetFormatPr defaultColWidth="9.140625" defaultRowHeight="15"/>
  <cols>
    <col min="2" max="2" width="153.8515625" style="0" customWidth="1"/>
  </cols>
  <sheetData>
    <row r="2" ht="22.5">
      <c r="B2" s="318" t="s">
        <v>294</v>
      </c>
    </row>
    <row r="3" ht="14.25">
      <c r="B3" s="319" t="s">
        <v>85</v>
      </c>
    </row>
    <row r="4" ht="14.25">
      <c r="B4" s="320" t="s">
        <v>275</v>
      </c>
    </row>
    <row r="5" ht="41.25">
      <c r="B5" s="321" t="s">
        <v>276</v>
      </c>
    </row>
    <row r="6" ht="14.25">
      <c r="B6" s="321"/>
    </row>
    <row r="7" ht="14.25">
      <c r="B7" s="320" t="s">
        <v>277</v>
      </c>
    </row>
    <row r="8" ht="14.25">
      <c r="B8" s="322" t="s">
        <v>278</v>
      </c>
    </row>
    <row r="9" ht="14.25">
      <c r="B9" s="322" t="s">
        <v>85</v>
      </c>
    </row>
    <row r="10" ht="14.25">
      <c r="B10" s="322" t="s">
        <v>279</v>
      </c>
    </row>
    <row r="11" ht="14.25">
      <c r="B11" s="320" t="s">
        <v>85</v>
      </c>
    </row>
    <row r="12" ht="14.25">
      <c r="B12" s="323" t="s">
        <v>280</v>
      </c>
    </row>
    <row r="13" ht="14.25">
      <c r="B13" s="323" t="s">
        <v>281</v>
      </c>
    </row>
    <row r="14" ht="14.25">
      <c r="B14" s="324" t="s">
        <v>282</v>
      </c>
    </row>
    <row r="15" ht="14.25">
      <c r="B15" s="323" t="s">
        <v>283</v>
      </c>
    </row>
    <row r="16" ht="14.25">
      <c r="B16" s="324" t="s">
        <v>284</v>
      </c>
    </row>
    <row r="17" ht="14.25">
      <c r="B17" s="324" t="s">
        <v>285</v>
      </c>
    </row>
    <row r="18" ht="14.25">
      <c r="B18" s="324" t="s">
        <v>286</v>
      </c>
    </row>
    <row r="19" ht="14.25">
      <c r="B19" s="323" t="s">
        <v>287</v>
      </c>
    </row>
    <row r="20" ht="15.75">
      <c r="B20" s="324" t="s">
        <v>295</v>
      </c>
    </row>
    <row r="21" ht="14.25">
      <c r="B21" s="323" t="s">
        <v>288</v>
      </c>
    </row>
    <row r="22" ht="14.25">
      <c r="B22" s="324" t="s">
        <v>289</v>
      </c>
    </row>
    <row r="23" ht="14.25">
      <c r="B23" s="323" t="s">
        <v>290</v>
      </c>
    </row>
    <row r="24" ht="14.25">
      <c r="B24" s="324" t="s">
        <v>291</v>
      </c>
    </row>
    <row r="25" ht="14.25">
      <c r="B25" s="323" t="s">
        <v>292</v>
      </c>
    </row>
    <row r="26" ht="14.25">
      <c r="B26" s="324" t="s">
        <v>293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73"/>
  <sheetViews>
    <sheetView tabSelected="1" zoomScalePageLayoutView="0" workbookViewId="0" topLeftCell="A25">
      <selection activeCell="E40" sqref="E40"/>
    </sheetView>
  </sheetViews>
  <sheetFormatPr defaultColWidth="9.140625" defaultRowHeight="15"/>
  <cols>
    <col min="1" max="1" width="5.140625" style="0" customWidth="1"/>
    <col min="2" max="2" width="77.00390625" style="0" bestFit="1" customWidth="1"/>
    <col min="3" max="3" width="18.7109375" style="0" customWidth="1"/>
    <col min="4" max="4" width="13.421875" style="0" customWidth="1"/>
    <col min="5" max="5" width="9.8515625" style="0" customWidth="1"/>
    <col min="6" max="6" width="11.7109375" style="0" customWidth="1"/>
    <col min="7" max="7" width="11.140625" style="0" bestFit="1" customWidth="1"/>
    <col min="8" max="8" width="15.7109375" style="9" bestFit="1" customWidth="1"/>
    <col min="11" max="11" width="11.140625" style="0" bestFit="1" customWidth="1"/>
  </cols>
  <sheetData>
    <row r="1" spans="1:10" ht="24.75">
      <c r="A1" s="68"/>
      <c r="B1" s="326" t="s">
        <v>127</v>
      </c>
      <c r="C1" s="326"/>
      <c r="D1" s="326"/>
      <c r="E1" s="326"/>
      <c r="F1" s="326"/>
      <c r="G1" s="326"/>
      <c r="H1" s="326"/>
      <c r="I1" s="46"/>
      <c r="J1" s="46"/>
    </row>
    <row r="2" spans="1:10" ht="24.75">
      <c r="A2" s="68"/>
      <c r="B2" s="326" t="s">
        <v>252</v>
      </c>
      <c r="C2" s="326"/>
      <c r="D2" s="326"/>
      <c r="E2" s="326"/>
      <c r="F2" s="326"/>
      <c r="G2" s="326"/>
      <c r="H2" s="326"/>
      <c r="I2" s="45"/>
      <c r="J2" s="45"/>
    </row>
    <row r="3" spans="2:8" ht="22.5">
      <c r="B3" s="253" t="s">
        <v>117</v>
      </c>
      <c r="C3" s="180" t="s">
        <v>268</v>
      </c>
      <c r="D3" s="180"/>
      <c r="E3" s="180"/>
      <c r="F3" s="180"/>
      <c r="G3" s="180"/>
      <c r="H3" s="180"/>
    </row>
    <row r="4" spans="2:8" ht="22.5">
      <c r="B4" s="253" t="s">
        <v>87</v>
      </c>
      <c r="C4" s="180" t="s">
        <v>128</v>
      </c>
      <c r="D4" s="180"/>
      <c r="E4" s="180"/>
      <c r="F4" s="180"/>
      <c r="G4" s="180"/>
      <c r="H4" s="180"/>
    </row>
    <row r="5" spans="2:8" ht="23.25" thickBot="1">
      <c r="B5" s="253"/>
      <c r="C5" s="180"/>
      <c r="D5" s="180"/>
      <c r="E5" s="180"/>
      <c r="F5" s="180"/>
      <c r="G5" s="180"/>
      <c r="H5" s="180"/>
    </row>
    <row r="6" spans="2:6" ht="21" thickBot="1">
      <c r="B6" s="135" t="s">
        <v>164</v>
      </c>
      <c r="C6" s="77"/>
      <c r="D6" s="77"/>
      <c r="E6" s="77"/>
      <c r="F6" s="78"/>
    </row>
    <row r="7" spans="2:6" ht="24" thickBot="1">
      <c r="B7" s="79"/>
      <c r="C7" s="1"/>
      <c r="D7" s="1"/>
      <c r="E7" s="1"/>
      <c r="F7" s="80"/>
    </row>
    <row r="8" spans="2:7" ht="33" customHeight="1" thickBot="1">
      <c r="B8" s="81" t="s">
        <v>133</v>
      </c>
      <c r="C8" s="325" t="s">
        <v>134</v>
      </c>
      <c r="D8" s="325"/>
      <c r="E8" s="76"/>
      <c r="F8" s="186">
        <v>22.6</v>
      </c>
      <c r="G8" s="61"/>
    </row>
    <row r="9" spans="2:7" ht="80.25" customHeight="1" thickBot="1">
      <c r="B9" s="81" t="s">
        <v>162</v>
      </c>
      <c r="C9" s="325" t="s">
        <v>175</v>
      </c>
      <c r="D9" s="325"/>
      <c r="E9" s="76"/>
      <c r="F9" s="187">
        <v>2</v>
      </c>
      <c r="G9" s="61"/>
    </row>
    <row r="10" spans="2:7" ht="80.25" customHeight="1" thickBot="1">
      <c r="B10" s="81" t="s">
        <v>162</v>
      </c>
      <c r="C10" s="325" t="s">
        <v>176</v>
      </c>
      <c r="D10" s="325"/>
      <c r="E10" s="76"/>
      <c r="F10" s="187">
        <v>3</v>
      </c>
      <c r="G10" s="61"/>
    </row>
    <row r="11" spans="2:7" ht="23.25" thickBot="1">
      <c r="B11" s="81" t="s">
        <v>253</v>
      </c>
      <c r="C11" s="62"/>
      <c r="E11" s="76"/>
      <c r="F11" s="186">
        <v>400</v>
      </c>
      <c r="G11" s="61"/>
    </row>
    <row r="12" spans="2:7" ht="23.25" thickBot="1">
      <c r="B12" s="81" t="s">
        <v>242</v>
      </c>
      <c r="C12" s="309" t="s">
        <v>246</v>
      </c>
      <c r="E12" s="76"/>
      <c r="F12" s="186">
        <v>50</v>
      </c>
      <c r="G12" s="61"/>
    </row>
    <row r="13" spans="2:7" ht="23.25" thickBot="1">
      <c r="B13" s="81" t="s">
        <v>254</v>
      </c>
      <c r="C13" s="62"/>
      <c r="E13" s="76"/>
      <c r="F13" s="186">
        <v>20</v>
      </c>
      <c r="G13" s="61"/>
    </row>
    <row r="14" spans="2:6" ht="23.25" thickBot="1">
      <c r="B14" s="81" t="s">
        <v>255</v>
      </c>
      <c r="C14" s="82"/>
      <c r="E14" s="1"/>
      <c r="F14" s="186">
        <v>30</v>
      </c>
    </row>
    <row r="15" spans="2:6" ht="23.25" thickBot="1">
      <c r="B15" s="81" t="s">
        <v>256</v>
      </c>
      <c r="C15" s="82"/>
      <c r="E15" s="1"/>
      <c r="F15" s="186">
        <v>15</v>
      </c>
    </row>
    <row r="16" spans="2:6" ht="24.75" customHeight="1" thickBot="1">
      <c r="B16" s="81" t="s">
        <v>257</v>
      </c>
      <c r="C16" s="82"/>
      <c r="E16" s="1"/>
      <c r="F16" s="186">
        <v>2</v>
      </c>
    </row>
    <row r="17" spans="2:6" ht="37.5" customHeight="1" thickBot="1">
      <c r="B17" s="81" t="s">
        <v>258</v>
      </c>
      <c r="C17" s="325" t="s">
        <v>178</v>
      </c>
      <c r="D17" s="325"/>
      <c r="E17" s="1"/>
      <c r="F17" s="186">
        <v>10</v>
      </c>
    </row>
    <row r="18" spans="2:6" ht="23.25" thickBot="1">
      <c r="B18" s="81" t="s">
        <v>259</v>
      </c>
      <c r="C18" s="82"/>
      <c r="E18" s="1"/>
      <c r="F18" s="186">
        <v>0</v>
      </c>
    </row>
    <row r="19" spans="2:6" ht="23.25" thickBot="1">
      <c r="B19" s="81" t="s">
        <v>260</v>
      </c>
      <c r="C19" s="82"/>
      <c r="E19" s="1"/>
      <c r="F19" s="186">
        <v>20</v>
      </c>
    </row>
    <row r="20" spans="2:6" ht="23.25" thickBot="1">
      <c r="B20" s="83" t="s">
        <v>131</v>
      </c>
      <c r="C20" s="84"/>
      <c r="D20" s="84"/>
      <c r="E20" s="85"/>
      <c r="F20" s="188">
        <v>0</v>
      </c>
    </row>
    <row r="21" spans="2:6" ht="23.25" thickBot="1">
      <c r="B21" s="69"/>
      <c r="C21" s="136"/>
      <c r="D21" s="189"/>
      <c r="E21" s="1"/>
      <c r="F21" s="1"/>
    </row>
    <row r="22" spans="2:11" ht="14.25">
      <c r="B22" s="181" t="s">
        <v>177</v>
      </c>
      <c r="C22" s="77"/>
      <c r="D22" s="77"/>
      <c r="E22" s="77"/>
      <c r="F22" s="77"/>
      <c r="G22" s="77"/>
      <c r="H22" s="277"/>
      <c r="I22" s="1"/>
      <c r="J22" s="1"/>
      <c r="K22" s="1"/>
    </row>
    <row r="23" spans="2:11" ht="14.25">
      <c r="B23" s="182" t="s">
        <v>220</v>
      </c>
      <c r="C23" s="183"/>
      <c r="D23" s="183"/>
      <c r="E23" s="183"/>
      <c r="F23" s="183"/>
      <c r="G23" s="183"/>
      <c r="H23" s="275"/>
      <c r="I23" s="183"/>
      <c r="J23" s="1"/>
      <c r="K23" s="1"/>
    </row>
    <row r="24" spans="2:11" ht="14.25">
      <c r="B24" s="182" t="s">
        <v>221</v>
      </c>
      <c r="C24" s="183"/>
      <c r="D24" s="183"/>
      <c r="E24" s="183"/>
      <c r="F24" s="183"/>
      <c r="G24" s="183"/>
      <c r="H24" s="275"/>
      <c r="I24" s="183"/>
      <c r="J24" s="1"/>
      <c r="K24" s="1"/>
    </row>
    <row r="25" spans="2:11" ht="14.25">
      <c r="B25" s="182" t="s">
        <v>216</v>
      </c>
      <c r="C25" s="183"/>
      <c r="D25" s="183"/>
      <c r="E25" s="183"/>
      <c r="F25" s="183"/>
      <c r="G25" s="183"/>
      <c r="H25" s="275"/>
      <c r="I25" s="183"/>
      <c r="J25" s="1"/>
      <c r="K25" s="1"/>
    </row>
    <row r="26" spans="2:11" ht="14.25">
      <c r="B26" s="182" t="s">
        <v>217</v>
      </c>
      <c r="C26" s="183"/>
      <c r="D26" s="183"/>
      <c r="E26" s="183"/>
      <c r="F26" s="183"/>
      <c r="G26" s="183"/>
      <c r="H26" s="275"/>
      <c r="I26" s="183"/>
      <c r="J26" s="1"/>
      <c r="K26" s="1"/>
    </row>
    <row r="27" spans="2:11" ht="14.25">
      <c r="B27" s="182"/>
      <c r="C27" s="183"/>
      <c r="D27" s="183"/>
      <c r="E27" s="183"/>
      <c r="F27" s="183"/>
      <c r="G27" s="183"/>
      <c r="H27" s="275"/>
      <c r="I27" s="183"/>
      <c r="J27" s="1"/>
      <c r="K27" s="1"/>
    </row>
    <row r="28" spans="2:11" ht="14.25">
      <c r="B28" s="182" t="s">
        <v>247</v>
      </c>
      <c r="C28" s="183"/>
      <c r="D28" s="183"/>
      <c r="E28" s="183"/>
      <c r="F28" s="183"/>
      <c r="G28" s="183"/>
      <c r="H28" s="275"/>
      <c r="I28" s="183"/>
      <c r="J28" s="1"/>
      <c r="K28" s="1"/>
    </row>
    <row r="29" spans="2:11" ht="15" thickBot="1">
      <c r="B29" s="184" t="s">
        <v>251</v>
      </c>
      <c r="C29" s="185"/>
      <c r="D29" s="185"/>
      <c r="E29" s="185"/>
      <c r="F29" s="185"/>
      <c r="G29" s="185"/>
      <c r="H29" s="276"/>
      <c r="I29" s="183"/>
      <c r="J29" s="1"/>
      <c r="K29" s="1"/>
    </row>
    <row r="30" spans="2:9" ht="15" thickBot="1">
      <c r="B30" s="18"/>
      <c r="C30" s="18"/>
      <c r="D30" s="18"/>
      <c r="E30" s="18"/>
      <c r="F30" s="18"/>
      <c r="G30" s="18"/>
      <c r="H30" s="18"/>
      <c r="I30" s="18"/>
    </row>
    <row r="31" spans="2:7" ht="18" thickBot="1">
      <c r="B31" s="86" t="s">
        <v>132</v>
      </c>
      <c r="C31" s="28"/>
      <c r="D31" s="87"/>
      <c r="E31" s="29"/>
      <c r="F31" s="30"/>
      <c r="G31" s="27"/>
    </row>
    <row r="32" ht="14.25">
      <c r="B32" s="59"/>
    </row>
    <row r="33" spans="2:8" ht="14.25">
      <c r="B33" s="23" t="s">
        <v>85</v>
      </c>
      <c r="C33" s="24" t="s">
        <v>88</v>
      </c>
      <c r="D33" s="5"/>
      <c r="E33" s="55" t="s">
        <v>261</v>
      </c>
      <c r="F33" s="25"/>
      <c r="G33" s="55" t="s">
        <v>84</v>
      </c>
      <c r="H33" s="56" t="s">
        <v>83</v>
      </c>
    </row>
    <row r="34" spans="2:8" ht="14.25">
      <c r="B34" s="7"/>
      <c r="C34" s="2"/>
      <c r="D34" s="2"/>
      <c r="E34" s="6"/>
      <c r="F34" s="3"/>
      <c r="G34" s="53" t="s">
        <v>86</v>
      </c>
      <c r="H34" s="54" t="s">
        <v>86</v>
      </c>
    </row>
    <row r="36" spans="2:8" ht="14.25">
      <c r="B36" s="18" t="s">
        <v>243</v>
      </c>
      <c r="C36" s="14"/>
      <c r="D36" s="14"/>
      <c r="E36" s="15" t="s">
        <v>81</v>
      </c>
      <c r="G36" s="8"/>
      <c r="H36" s="40"/>
    </row>
    <row r="37" spans="2:8" ht="14.25">
      <c r="B37" s="19" t="s">
        <v>95</v>
      </c>
      <c r="C37" s="14">
        <v>2019</v>
      </c>
      <c r="D37" s="14"/>
      <c r="E37" s="13">
        <v>309</v>
      </c>
      <c r="F37" s="9"/>
      <c r="G37" s="31">
        <f>E37*F11*0.3333</f>
        <v>41195.88</v>
      </c>
      <c r="H37" s="32"/>
    </row>
    <row r="38" spans="2:8" ht="14.25">
      <c r="B38" s="16" t="s">
        <v>99</v>
      </c>
      <c r="C38" s="14"/>
      <c r="D38" s="14"/>
      <c r="E38" s="13">
        <v>562.5</v>
      </c>
      <c r="F38" s="9"/>
      <c r="G38" s="31">
        <f>-E38*F8*0.3333</f>
        <v>-4237.07625</v>
      </c>
      <c r="H38" s="32"/>
    </row>
    <row r="39" spans="2:8" ht="14.25">
      <c r="B39" s="19" t="s">
        <v>97</v>
      </c>
      <c r="C39" s="14">
        <v>2020</v>
      </c>
      <c r="D39" s="14"/>
      <c r="E39" s="13">
        <v>309</v>
      </c>
      <c r="F39" s="9"/>
      <c r="G39" s="31">
        <f>E39*F11*0.6667</f>
        <v>82404.12</v>
      </c>
      <c r="H39" s="32"/>
    </row>
    <row r="40" spans="2:8" ht="14.25">
      <c r="B40" s="16" t="s">
        <v>96</v>
      </c>
      <c r="C40" s="14"/>
      <c r="D40" s="14"/>
      <c r="E40" s="13">
        <v>562.5</v>
      </c>
      <c r="F40" s="9"/>
      <c r="G40" s="31">
        <f>-E40*F8*0.6667</f>
        <v>-8475.42375</v>
      </c>
      <c r="H40" s="32"/>
    </row>
    <row r="41" spans="2:8" ht="14.25">
      <c r="B41" s="14"/>
      <c r="C41" s="14"/>
      <c r="D41" s="14"/>
      <c r="E41" s="13"/>
      <c r="F41" s="9"/>
      <c r="G41" s="33">
        <f>SUM(G37:G40)</f>
        <v>110887.49999999999</v>
      </c>
      <c r="H41" s="31">
        <f>G41*0.75</f>
        <v>83165.62499999999</v>
      </c>
    </row>
    <row r="42" spans="2:8" ht="14.25">
      <c r="B42" s="14"/>
      <c r="C42" s="14"/>
      <c r="D42" s="14"/>
      <c r="E42" s="13"/>
      <c r="F42" s="9"/>
      <c r="G42" s="57"/>
      <c r="H42" s="31"/>
    </row>
    <row r="43" spans="2:8" ht="14.25">
      <c r="B43" s="18" t="s">
        <v>262</v>
      </c>
      <c r="C43" s="14"/>
      <c r="D43" s="14"/>
      <c r="E43" s="13">
        <v>24</v>
      </c>
      <c r="F43" s="9"/>
      <c r="G43" s="190"/>
      <c r="H43" s="33">
        <f>E43*F11</f>
        <v>9600</v>
      </c>
    </row>
    <row r="44" spans="2:8" ht="14.25">
      <c r="B44" s="14"/>
      <c r="C44" s="14"/>
      <c r="D44" s="14"/>
      <c r="E44" s="13"/>
      <c r="F44" s="9"/>
      <c r="G44" s="57"/>
      <c r="H44" s="31"/>
    </row>
    <row r="45" spans="2:8" ht="14.25">
      <c r="B45" s="18" t="s">
        <v>269</v>
      </c>
      <c r="C45" s="14">
        <v>2019</v>
      </c>
      <c r="D45" s="14"/>
      <c r="E45" s="13">
        <v>222</v>
      </c>
      <c r="F45" s="9"/>
      <c r="G45" s="31">
        <f>E45*F11*0.3333</f>
        <v>29597.039999999997</v>
      </c>
      <c r="H45" s="34"/>
    </row>
    <row r="46" spans="2:8" ht="14.25">
      <c r="B46" s="19" t="s">
        <v>97</v>
      </c>
      <c r="C46" s="14">
        <v>2020</v>
      </c>
      <c r="D46" s="14"/>
      <c r="E46" s="13">
        <v>222</v>
      </c>
      <c r="F46" s="9"/>
      <c r="G46" s="31">
        <f>E46*F11*0.6667</f>
        <v>59202.96</v>
      </c>
      <c r="H46" s="26">
        <f>IF((G45+G46)&lt;44400,44400,(G45+G46))*0.75</f>
        <v>66600</v>
      </c>
    </row>
    <row r="47" spans="2:8" ht="14.25">
      <c r="B47" s="14"/>
      <c r="C47" s="17"/>
      <c r="D47" s="14"/>
      <c r="E47" s="13"/>
      <c r="F47" s="9"/>
      <c r="G47" s="32"/>
      <c r="H47" s="32"/>
    </row>
    <row r="48" spans="2:8" ht="15">
      <c r="B48" s="18" t="s">
        <v>270</v>
      </c>
      <c r="C48" s="17" t="s">
        <v>261</v>
      </c>
      <c r="D48" s="88"/>
      <c r="E48" s="13">
        <v>40</v>
      </c>
      <c r="F48" s="9"/>
      <c r="G48" s="31">
        <f>(E48*F11)</f>
        <v>16000</v>
      </c>
      <c r="H48" s="32"/>
    </row>
    <row r="49" spans="2:8" ht="15">
      <c r="B49" s="17" t="s">
        <v>112</v>
      </c>
      <c r="C49" s="17" t="s">
        <v>261</v>
      </c>
      <c r="D49" s="88"/>
      <c r="E49" s="13">
        <v>26.5</v>
      </c>
      <c r="F49" s="9"/>
      <c r="G49" s="31">
        <f>(E49*F11)</f>
        <v>10600</v>
      </c>
      <c r="H49" s="32"/>
    </row>
    <row r="50" spans="2:8" ht="14.25">
      <c r="B50" s="14"/>
      <c r="C50" s="17"/>
      <c r="D50" s="14"/>
      <c r="E50" s="13"/>
      <c r="F50" s="9"/>
      <c r="G50" s="33">
        <f>SUM(G48:G49)</f>
        <v>26600</v>
      </c>
      <c r="H50" s="41">
        <f>IF(G50&lt;23275,G50,23275)</f>
        <v>23275</v>
      </c>
    </row>
    <row r="51" spans="2:8" ht="14.25">
      <c r="B51" s="14"/>
      <c r="C51" s="17"/>
      <c r="D51" s="14"/>
      <c r="E51" s="13"/>
      <c r="F51" s="9"/>
      <c r="G51" s="57"/>
      <c r="H51" s="41"/>
    </row>
    <row r="52" spans="2:8" ht="15">
      <c r="B52" s="18" t="s">
        <v>244</v>
      </c>
      <c r="C52" s="17" t="s">
        <v>261</v>
      </c>
      <c r="D52" s="88"/>
      <c r="E52" s="13">
        <v>0</v>
      </c>
      <c r="F52" s="9"/>
      <c r="G52" s="31">
        <f>(E52*F11)</f>
        <v>0</v>
      </c>
      <c r="H52" s="32"/>
    </row>
    <row r="53" spans="2:8" ht="15">
      <c r="B53" s="17" t="s">
        <v>112</v>
      </c>
      <c r="C53" s="17" t="s">
        <v>261</v>
      </c>
      <c r="D53" s="88"/>
      <c r="E53" s="13">
        <v>0</v>
      </c>
      <c r="F53" s="9"/>
      <c r="G53" s="31">
        <f>(E53*F11)</f>
        <v>0</v>
      </c>
      <c r="H53" s="32"/>
    </row>
    <row r="54" spans="2:8" ht="14.25">
      <c r="B54" s="14"/>
      <c r="C54" s="14"/>
      <c r="D54" s="14"/>
      <c r="E54" s="13"/>
      <c r="F54" s="9"/>
      <c r="G54" s="33">
        <f>SUM(G52:G53)</f>
        <v>0</v>
      </c>
      <c r="H54" s="41">
        <f>IF(G54&gt;18375,18375,G54)</f>
        <v>0</v>
      </c>
    </row>
    <row r="55" spans="2:8" ht="14.25">
      <c r="B55" s="14"/>
      <c r="C55" s="16"/>
      <c r="D55" s="14"/>
      <c r="E55" s="13"/>
      <c r="F55" s="9"/>
      <c r="G55" s="32"/>
      <c r="H55" s="31"/>
    </row>
    <row r="56" spans="2:8" ht="14.25">
      <c r="B56" s="14"/>
      <c r="C56" s="16"/>
      <c r="D56" s="14"/>
      <c r="E56" s="13"/>
      <c r="F56" s="9"/>
      <c r="G56" s="32"/>
      <c r="H56" s="31"/>
    </row>
    <row r="57" spans="2:8" ht="14.25">
      <c r="B57" s="18" t="s">
        <v>124</v>
      </c>
      <c r="C57" s="14">
        <f>F13</f>
        <v>20</v>
      </c>
      <c r="D57" s="14"/>
      <c r="E57" s="13">
        <v>13</v>
      </c>
      <c r="F57" s="9"/>
      <c r="G57" s="32"/>
      <c r="H57" s="32">
        <f>E57*C57</f>
        <v>260</v>
      </c>
    </row>
    <row r="58" spans="2:8" ht="14.25">
      <c r="B58" s="18" t="s">
        <v>123</v>
      </c>
      <c r="C58" s="14">
        <f>F14</f>
        <v>30</v>
      </c>
      <c r="D58" s="14"/>
      <c r="E58" s="13">
        <v>95</v>
      </c>
      <c r="F58" s="9"/>
      <c r="G58" s="32"/>
      <c r="H58" s="32">
        <f>E58*C58</f>
        <v>2850</v>
      </c>
    </row>
    <row r="59" spans="2:8" ht="14.25">
      <c r="B59" s="18" t="s">
        <v>125</v>
      </c>
      <c r="C59" s="14">
        <f>F15</f>
        <v>15</v>
      </c>
      <c r="D59" s="14"/>
      <c r="E59" s="13">
        <v>151</v>
      </c>
      <c r="F59" s="9"/>
      <c r="G59" s="32"/>
      <c r="H59" s="32">
        <f>E59*C59</f>
        <v>2265</v>
      </c>
    </row>
    <row r="60" spans="2:8" ht="14.25">
      <c r="B60" s="18" t="s">
        <v>82</v>
      </c>
      <c r="C60" s="14">
        <f>F16</f>
        <v>2</v>
      </c>
      <c r="D60" s="14"/>
      <c r="E60" s="13">
        <v>201</v>
      </c>
      <c r="F60" s="9"/>
      <c r="G60" s="32"/>
      <c r="H60" s="31">
        <f>E60*C60</f>
        <v>402</v>
      </c>
    </row>
    <row r="61" spans="2:8" ht="14.25">
      <c r="B61" s="14"/>
      <c r="C61" s="14"/>
      <c r="D61" s="14"/>
      <c r="E61" s="13"/>
      <c r="F61" s="9"/>
      <c r="G61" s="32"/>
      <c r="H61" s="31"/>
    </row>
    <row r="62" spans="2:8" ht="14.25">
      <c r="B62" s="18" t="s">
        <v>180</v>
      </c>
      <c r="C62" s="52">
        <f>F9</f>
        <v>2</v>
      </c>
      <c r="E62" s="13">
        <v>1769</v>
      </c>
      <c r="F62" s="9"/>
      <c r="G62" s="31">
        <f>(E62*C62)</f>
        <v>3538</v>
      </c>
      <c r="H62" s="41"/>
    </row>
    <row r="63" spans="2:8" ht="14.25">
      <c r="B63" s="16" t="s">
        <v>163</v>
      </c>
      <c r="C63" s="94">
        <f>F10</f>
        <v>3</v>
      </c>
      <c r="E63" s="13">
        <v>1592</v>
      </c>
      <c r="F63" s="9"/>
      <c r="G63" s="31">
        <f>(E63*C63)</f>
        <v>4776</v>
      </c>
      <c r="H63" s="41">
        <f>G62+G63</f>
        <v>8314</v>
      </c>
    </row>
    <row r="64" spans="2:8" ht="15" thickBot="1">
      <c r="B64" s="16"/>
      <c r="C64" s="94"/>
      <c r="E64" s="13"/>
      <c r="F64" s="9"/>
      <c r="G64" s="31"/>
      <c r="H64" s="41"/>
    </row>
    <row r="65" spans="2:8" ht="14.25">
      <c r="B65" s="18" t="s">
        <v>245</v>
      </c>
      <c r="C65" s="14">
        <f>F17</f>
        <v>10</v>
      </c>
      <c r="D65" s="14"/>
      <c r="E65" s="13">
        <v>191</v>
      </c>
      <c r="F65" s="9"/>
      <c r="G65" s="32"/>
      <c r="H65" s="302">
        <f>E65*C65</f>
        <v>1910</v>
      </c>
    </row>
    <row r="66" spans="2:8" ht="14.25">
      <c r="B66" s="18" t="s">
        <v>179</v>
      </c>
      <c r="C66" s="14">
        <f>F18</f>
        <v>0</v>
      </c>
      <c r="D66" s="14"/>
      <c r="E66" s="13">
        <v>103</v>
      </c>
      <c r="F66" s="9"/>
      <c r="G66" s="32"/>
      <c r="H66" s="303">
        <f>E66*C66</f>
        <v>0</v>
      </c>
    </row>
    <row r="67" spans="2:8" ht="14.25">
      <c r="B67" s="18" t="s">
        <v>126</v>
      </c>
      <c r="C67" s="14">
        <f>F19</f>
        <v>20</v>
      </c>
      <c r="D67" s="14"/>
      <c r="E67" s="13">
        <v>60</v>
      </c>
      <c r="F67" s="9"/>
      <c r="G67" s="32"/>
      <c r="H67" s="304">
        <f>E67*C67</f>
        <v>1200</v>
      </c>
    </row>
    <row r="68" spans="2:8" ht="14.25">
      <c r="B68" s="306" t="s">
        <v>242</v>
      </c>
      <c r="C68" s="307">
        <f>F12</f>
        <v>50</v>
      </c>
      <c r="D68" s="14"/>
      <c r="E68" s="13">
        <v>1.8</v>
      </c>
      <c r="F68" s="9"/>
      <c r="G68" s="32"/>
      <c r="H68" s="303">
        <f>C68*E68</f>
        <v>90</v>
      </c>
    </row>
    <row r="69" spans="2:8" ht="15" thickBot="1">
      <c r="B69" s="18" t="s">
        <v>12</v>
      </c>
      <c r="C69" s="89">
        <f>F20</f>
        <v>0</v>
      </c>
      <c r="D69" s="14"/>
      <c r="E69" s="13"/>
      <c r="F69" s="9"/>
      <c r="G69" s="32"/>
      <c r="H69" s="305">
        <f>C69</f>
        <v>0</v>
      </c>
    </row>
    <row r="70" spans="2:8" ht="15" thickBot="1">
      <c r="B70" s="18" t="s">
        <v>113</v>
      </c>
      <c r="C70" s="14"/>
      <c r="D70" s="14"/>
      <c r="E70" s="14"/>
      <c r="G70" s="308"/>
      <c r="H70" s="26">
        <f>SUM(H65:H69)</f>
        <v>3200</v>
      </c>
    </row>
    <row r="71" spans="2:8" ht="18" thickBot="1">
      <c r="B71" s="35" t="s">
        <v>171</v>
      </c>
      <c r="C71" s="36"/>
      <c r="D71" s="36"/>
      <c r="E71" s="36"/>
      <c r="F71" s="37"/>
      <c r="G71" s="38"/>
      <c r="H71" s="39">
        <f>SUM(H37:H70)-H70</f>
        <v>199931.625</v>
      </c>
    </row>
    <row r="73" ht="14.25">
      <c r="A73" s="51" t="s">
        <v>170</v>
      </c>
    </row>
    <row r="74" ht="21" customHeight="1"/>
    <row r="77" ht="17.25" customHeight="1"/>
  </sheetData>
  <sheetProtection formatCells="0" formatColumns="0" formatRows="0" insertColumns="0" insertHyperlinks="0" deleteColumns="0" deleteRows="0" selectLockedCells="1" sort="0" autoFilter="0" pivotTables="0"/>
  <mergeCells count="6">
    <mergeCell ref="C10:D10"/>
    <mergeCell ref="C17:D17"/>
    <mergeCell ref="B2:H2"/>
    <mergeCell ref="B1:H1"/>
    <mergeCell ref="C8:D8"/>
    <mergeCell ref="C9:D9"/>
  </mergeCells>
  <printOptions/>
  <pageMargins left="0.7086614173228347" right="0.7086614173228347" top="0.5511811023622047" bottom="0.5511811023622047" header="0.31496062992125984" footer="0.31496062992125984"/>
  <pageSetup fitToHeight="2"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L179"/>
  <sheetViews>
    <sheetView zoomScale="115" zoomScaleNormal="115" zoomScalePageLayoutView="0" workbookViewId="0" topLeftCell="A1">
      <selection activeCell="H177" sqref="H177"/>
    </sheetView>
  </sheetViews>
  <sheetFormatPr defaultColWidth="9.140625" defaultRowHeight="15"/>
  <cols>
    <col min="1" max="1" width="2.8515625" style="50" customWidth="1"/>
    <col min="2" max="2" width="16.57421875" style="0" customWidth="1"/>
    <col min="3" max="3" width="31.7109375" style="0" customWidth="1"/>
    <col min="4" max="4" width="9.140625" style="0" customWidth="1"/>
    <col min="6" max="6" width="23.140625" style="0" customWidth="1"/>
    <col min="7" max="7" width="12.28125" style="42" customWidth="1"/>
    <col min="8" max="8" width="9.28125" style="0" customWidth="1"/>
  </cols>
  <sheetData>
    <row r="1" ht="15" thickBot="1"/>
    <row r="2" spans="2:9" ht="21.75">
      <c r="B2" s="330" t="s">
        <v>118</v>
      </c>
      <c r="C2" s="331"/>
      <c r="D2" s="331"/>
      <c r="E2" s="331"/>
      <c r="F2" s="331"/>
      <c r="G2" s="332"/>
      <c r="H2" s="273"/>
      <c r="I2" s="49"/>
    </row>
    <row r="3" spans="1:10" ht="25.5" thickBot="1">
      <c r="A3" s="273"/>
      <c r="B3" s="327" t="s">
        <v>252</v>
      </c>
      <c r="C3" s="328"/>
      <c r="D3" s="328"/>
      <c r="E3" s="328"/>
      <c r="F3" s="328"/>
      <c r="G3" s="329"/>
      <c r="H3" s="274"/>
      <c r="I3" s="45"/>
      <c r="J3" s="45"/>
    </row>
    <row r="4" spans="1:10" ht="25.5" thickBot="1">
      <c r="A4" s="179"/>
      <c r="B4" s="62"/>
      <c r="C4" s="62"/>
      <c r="D4" s="62"/>
      <c r="E4" s="62"/>
      <c r="F4" s="62"/>
      <c r="G4" s="133"/>
      <c r="H4" s="96"/>
      <c r="I4" s="60"/>
      <c r="J4" s="60"/>
    </row>
    <row r="5" spans="1:8" ht="21" customHeight="1">
      <c r="A5" s="179"/>
      <c r="B5" s="219" t="s">
        <v>218</v>
      </c>
      <c r="C5" s="256" t="str">
        <f>'1.Budget Grant Calculation'!C3</f>
        <v>Voluntary Secondary School</v>
      </c>
      <c r="E5" s="258"/>
      <c r="F5" s="72"/>
      <c r="G5" s="134"/>
      <c r="H5" s="97"/>
    </row>
    <row r="6" spans="1:8" ht="21" customHeight="1" thickBot="1">
      <c r="A6" s="179"/>
      <c r="B6" s="220" t="s">
        <v>219</v>
      </c>
      <c r="C6" s="257" t="str">
        <f>'1.Budget Grant Calculation'!C4</f>
        <v>12345Q</v>
      </c>
      <c r="E6" s="258"/>
      <c r="F6" s="72"/>
      <c r="G6" s="134"/>
      <c r="H6" s="97"/>
    </row>
    <row r="7" spans="2:6" ht="18.75" customHeight="1">
      <c r="B7" s="21"/>
      <c r="C7" s="22"/>
      <c r="D7" s="14"/>
      <c r="E7" s="14"/>
      <c r="F7" s="14"/>
    </row>
    <row r="8" spans="2:12" ht="14.25">
      <c r="B8" s="261" t="s">
        <v>173</v>
      </c>
      <c r="C8" s="262"/>
      <c r="D8" s="263"/>
      <c r="E8" s="264"/>
      <c r="F8" s="265"/>
      <c r="G8" s="266"/>
      <c r="H8" s="259"/>
      <c r="I8" s="95"/>
      <c r="J8" s="95"/>
      <c r="K8" s="95"/>
      <c r="L8" s="90"/>
    </row>
    <row r="9" spans="2:11" ht="18" customHeight="1">
      <c r="B9" s="267" t="s">
        <v>174</v>
      </c>
      <c r="C9" s="268"/>
      <c r="D9" s="269"/>
      <c r="E9" s="270"/>
      <c r="F9" s="271"/>
      <c r="G9" s="272"/>
      <c r="H9" s="260"/>
      <c r="I9" s="50"/>
      <c r="J9" s="50"/>
      <c r="K9" s="50"/>
    </row>
    <row r="10" spans="2:11" ht="18" customHeight="1" thickBot="1">
      <c r="B10" s="98"/>
      <c r="C10" s="99"/>
      <c r="D10" s="98"/>
      <c r="E10" s="4"/>
      <c r="H10" s="50"/>
      <c r="I10" s="50"/>
      <c r="J10" s="50"/>
      <c r="K10" s="50"/>
    </row>
    <row r="11" spans="2:7" ht="18" thickBot="1">
      <c r="B11" s="206"/>
      <c r="C11" s="212" t="s">
        <v>0</v>
      </c>
      <c r="D11" s="77"/>
      <c r="E11" s="77"/>
      <c r="F11" s="77"/>
      <c r="G11" s="207"/>
    </row>
    <row r="12" spans="2:7" ht="15" thickBot="1">
      <c r="B12" s="208"/>
      <c r="C12" s="58"/>
      <c r="D12" s="58"/>
      <c r="E12" s="58"/>
      <c r="F12" s="58"/>
      <c r="G12" s="209"/>
    </row>
    <row r="13" spans="2:7" ht="15" thickBot="1">
      <c r="B13" s="159" t="s">
        <v>1</v>
      </c>
      <c r="C13" s="158"/>
      <c r="D13" s="155"/>
      <c r="E13" s="155"/>
      <c r="F13" s="156"/>
      <c r="G13" s="157"/>
    </row>
    <row r="14" spans="2:7" ht="14.25">
      <c r="B14" s="154">
        <v>3010</v>
      </c>
      <c r="C14" s="137" t="s">
        <v>2</v>
      </c>
      <c r="D14" s="100"/>
      <c r="E14" s="100"/>
      <c r="F14" s="161"/>
      <c r="G14" s="221">
        <f>'1.Budget Grant Calculation'!H41</f>
        <v>83165.62499999999</v>
      </c>
    </row>
    <row r="15" spans="2:7" ht="14.25">
      <c r="B15" s="145">
        <v>3050</v>
      </c>
      <c r="C15" s="138" t="s">
        <v>3</v>
      </c>
      <c r="D15" s="101"/>
      <c r="E15" s="101"/>
      <c r="F15" s="162"/>
      <c r="G15" s="222">
        <f>'1.Budget Grant Calculation'!H46</f>
        <v>66600</v>
      </c>
    </row>
    <row r="16" spans="2:11" ht="14.25">
      <c r="B16" s="146">
        <v>3100</v>
      </c>
      <c r="C16" s="139" t="s">
        <v>4</v>
      </c>
      <c r="D16" s="160" t="s">
        <v>204</v>
      </c>
      <c r="E16" s="160"/>
      <c r="F16" s="163"/>
      <c r="G16" s="222">
        <f>'1.Budget Grant Calculation'!H50</f>
        <v>23275</v>
      </c>
      <c r="I16" s="91"/>
      <c r="J16" s="91"/>
      <c r="K16" s="91"/>
    </row>
    <row r="17" spans="2:7" ht="14.25">
      <c r="B17" s="146">
        <v>3130</v>
      </c>
      <c r="C17" s="139" t="s">
        <v>5</v>
      </c>
      <c r="D17" s="101"/>
      <c r="E17" s="101"/>
      <c r="F17" s="162"/>
      <c r="G17" s="222">
        <f>'1.Budget Grant Calculation'!H54</f>
        <v>0</v>
      </c>
    </row>
    <row r="18" spans="2:7" ht="14.25">
      <c r="B18" s="146">
        <v>3150</v>
      </c>
      <c r="C18" s="139" t="s">
        <v>6</v>
      </c>
      <c r="D18" s="101"/>
      <c r="E18" s="101"/>
      <c r="F18" s="162"/>
      <c r="G18" s="222">
        <f>'1.Budget Grant Calculation'!H43</f>
        <v>9600</v>
      </c>
    </row>
    <row r="19" spans="2:7" ht="14.25">
      <c r="B19" s="146">
        <v>3170</v>
      </c>
      <c r="C19" s="139" t="s">
        <v>136</v>
      </c>
      <c r="D19" s="101"/>
      <c r="E19" s="101"/>
      <c r="F19" s="162"/>
      <c r="G19" s="223">
        <f>'1.Budget Grant Calculation'!H57</f>
        <v>260</v>
      </c>
    </row>
    <row r="20" spans="2:7" ht="14.25">
      <c r="B20" s="146">
        <v>3200</v>
      </c>
      <c r="C20" s="139" t="s">
        <v>8</v>
      </c>
      <c r="D20" s="101"/>
      <c r="E20" s="101"/>
      <c r="F20" s="162"/>
      <c r="G20" s="223">
        <f>'1.Budget Grant Calculation'!H58</f>
        <v>2850</v>
      </c>
    </row>
    <row r="21" spans="2:10" ht="14.25">
      <c r="B21" s="146">
        <v>3210</v>
      </c>
      <c r="C21" s="139" t="s">
        <v>9</v>
      </c>
      <c r="D21" s="101"/>
      <c r="E21" s="101"/>
      <c r="F21" s="162"/>
      <c r="G21" s="223">
        <f>'1.Budget Grant Calculation'!H59</f>
        <v>2265</v>
      </c>
      <c r="J21" s="43"/>
    </row>
    <row r="22" spans="2:7" ht="14.25">
      <c r="B22" s="146">
        <v>3220</v>
      </c>
      <c r="C22" s="139" t="s">
        <v>10</v>
      </c>
      <c r="D22" s="101"/>
      <c r="E22" s="101"/>
      <c r="F22" s="162"/>
      <c r="G22" s="222">
        <f>'1.Budget Grant Calculation'!H60</f>
        <v>402</v>
      </c>
    </row>
    <row r="23" spans="2:7" ht="14.25">
      <c r="B23" s="146">
        <v>3230</v>
      </c>
      <c r="C23" s="139" t="s">
        <v>137</v>
      </c>
      <c r="D23" s="101"/>
      <c r="E23" s="101"/>
      <c r="F23" s="162"/>
      <c r="G23" s="314">
        <v>0</v>
      </c>
    </row>
    <row r="24" spans="2:7" ht="14.25">
      <c r="B24" s="146">
        <v>3240</v>
      </c>
      <c r="C24" s="139" t="s">
        <v>11</v>
      </c>
      <c r="D24" s="101"/>
      <c r="E24" s="101"/>
      <c r="F24" s="162"/>
      <c r="G24" s="222">
        <f>'1.Budget Grant Calculation'!H63</f>
        <v>8314</v>
      </c>
    </row>
    <row r="25" spans="2:7" ht="14.25">
      <c r="B25" s="147">
        <v>3255</v>
      </c>
      <c r="C25" s="140" t="s">
        <v>207</v>
      </c>
      <c r="D25" s="101"/>
      <c r="E25" s="101"/>
      <c r="F25" s="162"/>
      <c r="G25" s="315">
        <v>0</v>
      </c>
    </row>
    <row r="26" spans="2:7" ht="14.25">
      <c r="B26" s="147">
        <v>3275</v>
      </c>
      <c r="C26" s="140" t="s">
        <v>139</v>
      </c>
      <c r="D26" s="103"/>
      <c r="E26" s="101"/>
      <c r="F26" s="162"/>
      <c r="G26" s="316">
        <v>0</v>
      </c>
    </row>
    <row r="27" spans="2:7" ht="14.25">
      <c r="B27" s="152">
        <v>3280</v>
      </c>
      <c r="C27" s="144" t="s">
        <v>222</v>
      </c>
      <c r="D27" s="104"/>
      <c r="E27" s="105"/>
      <c r="F27" s="164"/>
      <c r="G27" s="317">
        <v>0</v>
      </c>
    </row>
    <row r="28" spans="2:7" ht="15" thickBot="1">
      <c r="B28" s="148">
        <v>3290</v>
      </c>
      <c r="C28" s="142" t="s">
        <v>12</v>
      </c>
      <c r="D28" s="104"/>
      <c r="E28" s="105"/>
      <c r="F28" s="164"/>
      <c r="G28" s="224">
        <f>'1.Budget Grant Calculation'!H70</f>
        <v>3200</v>
      </c>
    </row>
    <row r="29" spans="2:7" ht="15" thickBot="1">
      <c r="B29" s="159" t="s">
        <v>172</v>
      </c>
      <c r="C29" s="158"/>
      <c r="D29" s="155"/>
      <c r="E29" s="155"/>
      <c r="F29" s="156"/>
      <c r="G29" s="178">
        <f>SUM(G14:G28)</f>
        <v>199931.625</v>
      </c>
    </row>
    <row r="30" spans="2:7" ht="15" thickBot="1">
      <c r="B30" s="149"/>
      <c r="C30" s="92" t="s">
        <v>140</v>
      </c>
      <c r="E30" s="14"/>
      <c r="F30" s="14"/>
      <c r="G30" s="169"/>
    </row>
    <row r="31" spans="2:7" ht="15" thickBot="1">
      <c r="B31" s="159" t="s">
        <v>181</v>
      </c>
      <c r="C31" s="158"/>
      <c r="D31" s="155"/>
      <c r="E31" s="155"/>
      <c r="F31" s="156"/>
      <c r="G31" s="178"/>
    </row>
    <row r="32" spans="2:7" ht="14.25">
      <c r="B32" s="150">
        <v>3300</v>
      </c>
      <c r="C32" s="139" t="s">
        <v>182</v>
      </c>
      <c r="D32" s="103"/>
      <c r="E32" s="101"/>
      <c r="F32" s="162"/>
      <c r="G32" s="168">
        <v>0</v>
      </c>
    </row>
    <row r="33" spans="2:7" ht="14.25">
      <c r="B33" s="151">
        <v>3310</v>
      </c>
      <c r="C33" s="143" t="s">
        <v>239</v>
      </c>
      <c r="D33" s="106"/>
      <c r="E33" s="100"/>
      <c r="F33" s="161"/>
      <c r="G33" s="170">
        <v>0</v>
      </c>
    </row>
    <row r="34" spans="2:7" ht="14.25">
      <c r="B34" s="146">
        <v>3330</v>
      </c>
      <c r="C34" s="139" t="s">
        <v>13</v>
      </c>
      <c r="D34" s="103"/>
      <c r="E34" s="101"/>
      <c r="F34" s="162"/>
      <c r="G34" s="170">
        <v>0</v>
      </c>
    </row>
    <row r="35" spans="2:7" ht="14.25">
      <c r="B35" s="147">
        <v>3335</v>
      </c>
      <c r="C35" s="140" t="s">
        <v>141</v>
      </c>
      <c r="D35" s="103"/>
      <c r="E35" s="101"/>
      <c r="F35" s="162"/>
      <c r="G35" s="170">
        <v>0</v>
      </c>
    </row>
    <row r="36" spans="2:7" ht="14.25">
      <c r="B36" s="147">
        <v>3350</v>
      </c>
      <c r="C36" s="141" t="s">
        <v>14</v>
      </c>
      <c r="D36" s="103"/>
      <c r="E36" s="101"/>
      <c r="F36" s="162"/>
      <c r="G36" s="170">
        <v>0</v>
      </c>
    </row>
    <row r="37" spans="2:7" ht="14.25">
      <c r="B37" s="147">
        <v>3370</v>
      </c>
      <c r="C37" s="141" t="s">
        <v>15</v>
      </c>
      <c r="D37" s="103"/>
      <c r="E37" s="101"/>
      <c r="F37" s="162"/>
      <c r="G37" s="170">
        <v>0</v>
      </c>
    </row>
    <row r="38" spans="2:7" ht="14.25">
      <c r="B38" s="147">
        <v>3375</v>
      </c>
      <c r="C38" s="140" t="s">
        <v>142</v>
      </c>
      <c r="D38" s="103"/>
      <c r="E38" s="101"/>
      <c r="F38" s="162"/>
      <c r="G38" s="170">
        <v>0</v>
      </c>
    </row>
    <row r="39" spans="2:7" ht="14.25">
      <c r="B39" s="147">
        <v>3390</v>
      </c>
      <c r="C39" s="141" t="s">
        <v>143</v>
      </c>
      <c r="D39" s="103"/>
      <c r="E39" s="101"/>
      <c r="F39" s="162"/>
      <c r="G39" s="170">
        <v>0</v>
      </c>
    </row>
    <row r="40" spans="2:7" ht="14.25">
      <c r="B40" s="146">
        <v>3410</v>
      </c>
      <c r="C40" s="139" t="s">
        <v>208</v>
      </c>
      <c r="D40" s="103"/>
      <c r="E40" s="101"/>
      <c r="F40" s="162"/>
      <c r="G40" s="170">
        <v>0</v>
      </c>
    </row>
    <row r="41" spans="2:7" ht="14.25">
      <c r="B41" s="146">
        <v>3420</v>
      </c>
      <c r="C41" s="139" t="s">
        <v>16</v>
      </c>
      <c r="D41" s="103"/>
      <c r="E41" s="101"/>
      <c r="F41" s="162"/>
      <c r="G41" s="170">
        <v>0</v>
      </c>
    </row>
    <row r="42" spans="2:7" ht="14.25">
      <c r="B42" s="146">
        <v>3430</v>
      </c>
      <c r="C42" s="139" t="s">
        <v>17</v>
      </c>
      <c r="D42" s="103"/>
      <c r="E42" s="101"/>
      <c r="F42" s="162"/>
      <c r="G42" s="170">
        <v>0</v>
      </c>
    </row>
    <row r="43" spans="2:7" ht="14.25">
      <c r="B43" s="146">
        <v>3440</v>
      </c>
      <c r="C43" s="139" t="s">
        <v>103</v>
      </c>
      <c r="D43" s="103"/>
      <c r="E43" s="101"/>
      <c r="F43" s="162"/>
      <c r="G43" s="170">
        <v>0</v>
      </c>
    </row>
    <row r="44" spans="2:7" ht="14.25">
      <c r="B44" s="146">
        <v>3450</v>
      </c>
      <c r="C44" s="139" t="s">
        <v>248</v>
      </c>
      <c r="D44" s="103"/>
      <c r="E44" s="101"/>
      <c r="F44" s="162"/>
      <c r="G44" s="170">
        <v>0</v>
      </c>
    </row>
    <row r="45" spans="2:7" ht="14.25">
      <c r="B45" s="146">
        <v>3490</v>
      </c>
      <c r="C45" s="139" t="s">
        <v>18</v>
      </c>
      <c r="D45" s="103"/>
      <c r="E45" s="101"/>
      <c r="F45" s="162"/>
      <c r="G45" s="170">
        <v>0</v>
      </c>
    </row>
    <row r="46" spans="2:7" ht="14.25">
      <c r="B46" s="147">
        <v>3495</v>
      </c>
      <c r="C46" s="140" t="s">
        <v>144</v>
      </c>
      <c r="D46" s="103"/>
      <c r="E46" s="103"/>
      <c r="F46" s="165"/>
      <c r="G46" s="170">
        <v>0</v>
      </c>
    </row>
    <row r="47" spans="2:7" ht="14.25">
      <c r="B47" s="147">
        <v>3500</v>
      </c>
      <c r="C47" s="141" t="s">
        <v>19</v>
      </c>
      <c r="D47" s="103"/>
      <c r="E47" s="103"/>
      <c r="F47" s="165"/>
      <c r="G47" s="170">
        <v>0</v>
      </c>
    </row>
    <row r="48" spans="2:7" ht="14.25">
      <c r="B48" s="147">
        <v>3510</v>
      </c>
      <c r="C48" s="141" t="s">
        <v>20</v>
      </c>
      <c r="D48" s="103"/>
      <c r="E48" s="101"/>
      <c r="F48" s="162"/>
      <c r="G48" s="170">
        <v>0</v>
      </c>
    </row>
    <row r="49" spans="2:8" ht="14.25">
      <c r="B49" s="147">
        <v>3520</v>
      </c>
      <c r="C49" s="141" t="s">
        <v>183</v>
      </c>
      <c r="D49" s="103"/>
      <c r="E49" s="101"/>
      <c r="F49" s="162"/>
      <c r="G49" s="170">
        <v>0</v>
      </c>
      <c r="H49" s="1"/>
    </row>
    <row r="50" spans="2:7" ht="14.25">
      <c r="B50" s="147">
        <v>3530</v>
      </c>
      <c r="C50" s="141" t="s">
        <v>21</v>
      </c>
      <c r="D50" s="103"/>
      <c r="E50" s="101"/>
      <c r="F50" s="162"/>
      <c r="G50" s="170">
        <v>0</v>
      </c>
    </row>
    <row r="51" spans="2:7" ht="14.25">
      <c r="B51" s="147">
        <v>3535</v>
      </c>
      <c r="C51" s="140" t="s">
        <v>145</v>
      </c>
      <c r="D51" s="103"/>
      <c r="E51" s="101"/>
      <c r="F51" s="162"/>
      <c r="G51" s="170">
        <v>0</v>
      </c>
    </row>
    <row r="52" spans="2:7" ht="14.25">
      <c r="B52" s="146">
        <v>3550</v>
      </c>
      <c r="C52" s="139" t="s">
        <v>146</v>
      </c>
      <c r="D52" s="103"/>
      <c r="E52" s="101"/>
      <c r="F52" s="162"/>
      <c r="G52" s="170">
        <v>0</v>
      </c>
    </row>
    <row r="53" spans="2:7" ht="15" thickBot="1">
      <c r="B53" s="148">
        <v>3570</v>
      </c>
      <c r="C53" s="142" t="s">
        <v>22</v>
      </c>
      <c r="D53" s="104"/>
      <c r="E53" s="105"/>
      <c r="F53" s="164"/>
      <c r="G53" s="191">
        <v>0</v>
      </c>
    </row>
    <row r="54" spans="2:7" ht="15" thickBot="1">
      <c r="B54" s="159" t="s">
        <v>184</v>
      </c>
      <c r="C54" s="158"/>
      <c r="D54" s="155"/>
      <c r="E54" s="155"/>
      <c r="F54" s="156"/>
      <c r="G54" s="178">
        <f>SUM(G32:G53)</f>
        <v>0</v>
      </c>
    </row>
    <row r="55" spans="2:7" ht="15" thickBot="1">
      <c r="B55" s="149"/>
      <c r="C55" s="92" t="s">
        <v>140</v>
      </c>
      <c r="E55" s="14"/>
      <c r="F55" s="14"/>
      <c r="G55" s="171"/>
    </row>
    <row r="56" spans="2:7" ht="15" thickBot="1">
      <c r="B56" s="159" t="s">
        <v>22</v>
      </c>
      <c r="C56" s="158"/>
      <c r="D56" s="155"/>
      <c r="E56" s="155"/>
      <c r="F56" s="156"/>
      <c r="G56" s="178"/>
    </row>
    <row r="57" spans="2:7" ht="14.25">
      <c r="B57" s="146">
        <v>3650</v>
      </c>
      <c r="C57" s="139" t="s">
        <v>23</v>
      </c>
      <c r="D57" s="103"/>
      <c r="E57" s="101"/>
      <c r="F57" s="162"/>
      <c r="G57" s="173">
        <v>0</v>
      </c>
    </row>
    <row r="58" spans="2:7" ht="14.25">
      <c r="B58" s="146">
        <v>3700</v>
      </c>
      <c r="C58" s="139" t="s">
        <v>209</v>
      </c>
      <c r="D58" s="103"/>
      <c r="E58" s="101"/>
      <c r="F58" s="162"/>
      <c r="G58" s="174">
        <v>0</v>
      </c>
    </row>
    <row r="59" spans="2:7" ht="14.25">
      <c r="B59" s="146">
        <v>3750</v>
      </c>
      <c r="C59" s="139" t="s">
        <v>185</v>
      </c>
      <c r="D59" s="103"/>
      <c r="E59" s="101"/>
      <c r="F59" s="162"/>
      <c r="G59" s="174">
        <v>0</v>
      </c>
    </row>
    <row r="60" spans="2:7" ht="14.25">
      <c r="B60" s="146">
        <v>3770</v>
      </c>
      <c r="C60" s="139" t="s">
        <v>210</v>
      </c>
      <c r="D60" s="103"/>
      <c r="E60" s="101"/>
      <c r="F60" s="162"/>
      <c r="G60" s="174">
        <v>0</v>
      </c>
    </row>
    <row r="61" spans="2:7" ht="14.25">
      <c r="B61" s="146">
        <v>3800</v>
      </c>
      <c r="C61" s="139" t="s">
        <v>24</v>
      </c>
      <c r="D61" s="103"/>
      <c r="E61" s="101"/>
      <c r="F61" s="162"/>
      <c r="G61" s="174">
        <v>0</v>
      </c>
    </row>
    <row r="62" spans="2:8" ht="14.25">
      <c r="B62" s="147">
        <v>3840</v>
      </c>
      <c r="C62" s="141" t="s">
        <v>147</v>
      </c>
      <c r="D62" s="103"/>
      <c r="E62" s="101"/>
      <c r="F62" s="162"/>
      <c r="G62" s="174">
        <v>0</v>
      </c>
      <c r="H62" s="51"/>
    </row>
    <row r="63" spans="2:7" ht="15" thickBot="1">
      <c r="B63" s="148">
        <v>3850</v>
      </c>
      <c r="C63" s="142" t="s">
        <v>22</v>
      </c>
      <c r="D63" s="104"/>
      <c r="E63" s="105"/>
      <c r="F63" s="164"/>
      <c r="G63" s="174">
        <v>0</v>
      </c>
    </row>
    <row r="64" spans="2:7" ht="15" thickBot="1">
      <c r="B64" s="159" t="s">
        <v>186</v>
      </c>
      <c r="C64" s="158"/>
      <c r="D64" s="155"/>
      <c r="E64" s="155"/>
      <c r="F64" s="156"/>
      <c r="G64" s="178">
        <f>SUM(G57:G63)</f>
        <v>0</v>
      </c>
    </row>
    <row r="65" spans="2:7" ht="15" thickBot="1">
      <c r="B65" s="149"/>
      <c r="C65" s="92" t="s">
        <v>140</v>
      </c>
      <c r="E65" s="14"/>
      <c r="F65" s="14"/>
      <c r="G65" s="169"/>
    </row>
    <row r="66" spans="2:7" ht="15" thickBot="1">
      <c r="B66" s="159"/>
      <c r="C66" s="158" t="s">
        <v>25</v>
      </c>
      <c r="D66" s="155"/>
      <c r="E66" s="155"/>
      <c r="F66" s="156"/>
      <c r="G66" s="178">
        <f>G64+G54+G29</f>
        <v>199931.625</v>
      </c>
    </row>
    <row r="67" spans="2:7" ht="14.25">
      <c r="B67" s="210"/>
      <c r="C67" s="193"/>
      <c r="D67" s="193"/>
      <c r="E67" s="193"/>
      <c r="F67" s="192"/>
      <c r="G67" s="211"/>
    </row>
    <row r="68" spans="2:7" ht="15" thickBot="1">
      <c r="B68" s="195"/>
      <c r="C68" s="196" t="s">
        <v>140</v>
      </c>
      <c r="D68" s="197"/>
      <c r="E68" s="198"/>
      <c r="F68" s="198"/>
      <c r="G68" s="199"/>
    </row>
    <row r="69" spans="2:7" ht="18" thickBot="1">
      <c r="B69" s="205"/>
      <c r="C69" s="213" t="s">
        <v>26</v>
      </c>
      <c r="D69" s="101"/>
      <c r="E69" s="162"/>
      <c r="F69" s="162"/>
      <c r="G69" s="200"/>
    </row>
    <row r="70" spans="2:7" ht="15" thickBot="1">
      <c r="B70" s="149"/>
      <c r="C70" s="104"/>
      <c r="D70" s="105"/>
      <c r="E70" s="164"/>
      <c r="F70" s="164"/>
      <c r="G70" s="202"/>
    </row>
    <row r="71" spans="2:7" ht="15" thickBot="1">
      <c r="B71" s="214" t="s">
        <v>187</v>
      </c>
      <c r="C71" s="215"/>
      <c r="D71" s="215"/>
      <c r="E71" s="215"/>
      <c r="F71" s="215"/>
      <c r="G71" s="216"/>
    </row>
    <row r="72" spans="2:7" ht="14.25">
      <c r="B72" s="203">
        <v>4110</v>
      </c>
      <c r="C72" s="204" t="s">
        <v>138</v>
      </c>
      <c r="D72" s="106"/>
      <c r="E72" s="100"/>
      <c r="F72" s="161"/>
      <c r="G72" s="170">
        <v>0</v>
      </c>
    </row>
    <row r="73" spans="2:7" ht="14.25">
      <c r="B73" s="147">
        <v>4111</v>
      </c>
      <c r="C73" s="140" t="s">
        <v>148</v>
      </c>
      <c r="D73" s="103"/>
      <c r="E73" s="101"/>
      <c r="F73" s="162"/>
      <c r="G73" s="170">
        <v>0</v>
      </c>
    </row>
    <row r="74" spans="2:7" ht="14.25">
      <c r="B74" s="146">
        <v>4130</v>
      </c>
      <c r="C74" s="139" t="s">
        <v>27</v>
      </c>
      <c r="D74" s="103"/>
      <c r="E74" s="101"/>
      <c r="F74" s="162"/>
      <c r="G74" s="170">
        <v>0</v>
      </c>
    </row>
    <row r="75" spans="2:7" ht="14.25">
      <c r="B75" s="146">
        <v>4150</v>
      </c>
      <c r="C75" s="139" t="s">
        <v>188</v>
      </c>
      <c r="D75" s="103"/>
      <c r="E75" s="101"/>
      <c r="F75" s="162"/>
      <c r="G75" s="170">
        <f>G24</f>
        <v>8314</v>
      </c>
    </row>
    <row r="76" spans="2:7" ht="14.25">
      <c r="B76" s="147">
        <v>4155</v>
      </c>
      <c r="C76" s="140" t="s">
        <v>211</v>
      </c>
      <c r="D76" s="103"/>
      <c r="E76" s="101"/>
      <c r="F76" s="162"/>
      <c r="G76" s="170">
        <f>G25</f>
        <v>0</v>
      </c>
    </row>
    <row r="77" spans="2:7" ht="14.25">
      <c r="B77" s="147">
        <v>4170</v>
      </c>
      <c r="C77" s="141" t="s">
        <v>149</v>
      </c>
      <c r="D77" s="103"/>
      <c r="E77" s="101"/>
      <c r="F77" s="162"/>
      <c r="G77" s="170">
        <v>0</v>
      </c>
    </row>
    <row r="78" spans="2:7" ht="14.25">
      <c r="B78" s="147">
        <v>4190</v>
      </c>
      <c r="C78" s="141" t="s">
        <v>28</v>
      </c>
      <c r="D78" s="103"/>
      <c r="E78" s="101"/>
      <c r="F78" s="162"/>
      <c r="G78" s="170">
        <v>0</v>
      </c>
    </row>
    <row r="79" spans="2:7" ht="15" thickBot="1">
      <c r="B79" s="152">
        <v>4191</v>
      </c>
      <c r="C79" s="144" t="s">
        <v>150</v>
      </c>
      <c r="D79" s="104"/>
      <c r="E79" s="105"/>
      <c r="F79" s="164"/>
      <c r="G79" s="201">
        <v>0</v>
      </c>
    </row>
    <row r="80" spans="1:7" ht="15" thickBot="1">
      <c r="A80" s="194"/>
      <c r="B80" s="214" t="s">
        <v>203</v>
      </c>
      <c r="C80" s="215"/>
      <c r="D80" s="215"/>
      <c r="E80" s="215"/>
      <c r="F80" s="215"/>
      <c r="G80" s="281">
        <f>SUM(G72:G79)</f>
        <v>8314</v>
      </c>
    </row>
    <row r="81" spans="2:7" ht="15" thickBot="1">
      <c r="B81" s="149"/>
      <c r="C81" s="92" t="s">
        <v>140</v>
      </c>
      <c r="E81" s="14"/>
      <c r="F81" s="14"/>
      <c r="G81" s="169"/>
    </row>
    <row r="82" spans="2:7" ht="15" thickBot="1">
      <c r="B82" s="214" t="s">
        <v>189</v>
      </c>
      <c r="C82" s="215"/>
      <c r="D82" s="215"/>
      <c r="E82" s="215"/>
      <c r="F82" s="215"/>
      <c r="G82" s="216"/>
    </row>
    <row r="83" spans="2:7" ht="14.25">
      <c r="B83" s="150">
        <v>4310</v>
      </c>
      <c r="C83" s="139" t="s">
        <v>29</v>
      </c>
      <c r="D83" s="103"/>
      <c r="E83" s="101"/>
      <c r="F83" s="162"/>
      <c r="G83" s="175">
        <v>0</v>
      </c>
    </row>
    <row r="84" spans="2:7" ht="14.25">
      <c r="B84" s="146">
        <v>4330</v>
      </c>
      <c r="C84" s="139" t="s">
        <v>249</v>
      </c>
      <c r="D84" s="103"/>
      <c r="E84" s="101"/>
      <c r="F84" s="162"/>
      <c r="G84" s="176">
        <v>0</v>
      </c>
    </row>
    <row r="85" spans="2:7" ht="14.25">
      <c r="B85" s="146">
        <v>4350</v>
      </c>
      <c r="C85" s="139" t="s">
        <v>30</v>
      </c>
      <c r="D85" s="103"/>
      <c r="E85" s="101"/>
      <c r="F85" s="162"/>
      <c r="G85" s="176">
        <v>0</v>
      </c>
    </row>
    <row r="86" spans="2:7" ht="14.25">
      <c r="B86" s="146">
        <v>4370</v>
      </c>
      <c r="C86" s="139" t="s">
        <v>7</v>
      </c>
      <c r="D86" s="103"/>
      <c r="E86" s="101"/>
      <c r="F86" s="162"/>
      <c r="G86" s="176">
        <v>0</v>
      </c>
    </row>
    <row r="87" spans="2:7" ht="14.25">
      <c r="B87" s="146">
        <v>4390</v>
      </c>
      <c r="C87" s="139" t="s">
        <v>31</v>
      </c>
      <c r="D87" s="103"/>
      <c r="E87" s="101"/>
      <c r="F87" s="162"/>
      <c r="G87" s="176">
        <v>0</v>
      </c>
    </row>
    <row r="88" spans="2:7" ht="14.25">
      <c r="B88" s="146">
        <v>4410</v>
      </c>
      <c r="C88" s="139" t="s">
        <v>190</v>
      </c>
      <c r="D88" s="103"/>
      <c r="E88" s="101"/>
      <c r="F88" s="162"/>
      <c r="G88" s="176">
        <v>0</v>
      </c>
    </row>
    <row r="89" spans="2:7" ht="14.25">
      <c r="B89" s="146">
        <v>4430</v>
      </c>
      <c r="C89" s="139" t="s">
        <v>32</v>
      </c>
      <c r="D89" s="103"/>
      <c r="E89" s="101"/>
      <c r="F89" s="162"/>
      <c r="G89" s="176">
        <v>0</v>
      </c>
    </row>
    <row r="90" spans="2:7" ht="14.25">
      <c r="B90" s="146">
        <v>4450</v>
      </c>
      <c r="C90" s="139" t="s">
        <v>104</v>
      </c>
      <c r="D90" s="103"/>
      <c r="E90" s="101"/>
      <c r="F90" s="162"/>
      <c r="G90" s="176">
        <v>0</v>
      </c>
    </row>
    <row r="91" spans="2:7" ht="14.25">
      <c r="B91" s="146">
        <v>4470</v>
      </c>
      <c r="C91" s="139" t="s">
        <v>105</v>
      </c>
      <c r="D91" s="103"/>
      <c r="E91" s="101"/>
      <c r="F91" s="162"/>
      <c r="G91" s="176">
        <v>0</v>
      </c>
    </row>
    <row r="92" spans="2:7" ht="14.25">
      <c r="B92" s="146">
        <v>4490</v>
      </c>
      <c r="C92" s="139" t="s">
        <v>33</v>
      </c>
      <c r="D92" s="103"/>
      <c r="E92" s="101"/>
      <c r="F92" s="162"/>
      <c r="G92" s="176">
        <v>0</v>
      </c>
    </row>
    <row r="93" spans="2:7" ht="14.25">
      <c r="B93" s="146">
        <v>4550</v>
      </c>
      <c r="C93" s="139" t="s">
        <v>9</v>
      </c>
      <c r="D93" s="103"/>
      <c r="E93" s="101"/>
      <c r="F93" s="162"/>
      <c r="G93" s="176">
        <v>0</v>
      </c>
    </row>
    <row r="94" spans="2:7" ht="14.25">
      <c r="B94" s="146">
        <v>4570</v>
      </c>
      <c r="C94" s="139" t="s">
        <v>34</v>
      </c>
      <c r="D94" s="103"/>
      <c r="E94" s="101"/>
      <c r="F94" s="162"/>
      <c r="G94" s="176">
        <v>0</v>
      </c>
    </row>
    <row r="95" spans="2:7" ht="14.25">
      <c r="B95" s="146">
        <v>4590</v>
      </c>
      <c r="C95" s="139" t="s">
        <v>206</v>
      </c>
      <c r="D95" s="103"/>
      <c r="E95" s="101"/>
      <c r="F95" s="162"/>
      <c r="G95" s="176">
        <v>0</v>
      </c>
    </row>
    <row r="96" spans="2:7" ht="14.25">
      <c r="B96" s="146">
        <v>4610</v>
      </c>
      <c r="C96" s="139" t="s">
        <v>106</v>
      </c>
      <c r="D96" s="103"/>
      <c r="E96" s="101"/>
      <c r="F96" s="162"/>
      <c r="G96" s="176">
        <v>0</v>
      </c>
    </row>
    <row r="97" spans="2:7" ht="14.25">
      <c r="B97" s="146">
        <v>4620</v>
      </c>
      <c r="C97" s="139" t="s">
        <v>191</v>
      </c>
      <c r="D97" s="103"/>
      <c r="E97" s="101"/>
      <c r="F97" s="162"/>
      <c r="G97" s="176">
        <v>0</v>
      </c>
    </row>
    <row r="98" spans="2:7" ht="14.25">
      <c r="B98" s="146">
        <v>4630</v>
      </c>
      <c r="C98" s="139" t="s">
        <v>35</v>
      </c>
      <c r="D98" s="103"/>
      <c r="E98" s="101"/>
      <c r="F98" s="162"/>
      <c r="G98" s="176">
        <v>0</v>
      </c>
    </row>
    <row r="99" spans="2:7" ht="14.25">
      <c r="B99" s="146">
        <v>4640</v>
      </c>
      <c r="C99" s="139" t="s">
        <v>36</v>
      </c>
      <c r="D99" s="103"/>
      <c r="E99" s="101"/>
      <c r="F99" s="162"/>
      <c r="G99" s="176">
        <v>0</v>
      </c>
    </row>
    <row r="100" spans="2:7" ht="14.25">
      <c r="B100" s="146">
        <v>4650</v>
      </c>
      <c r="C100" s="139" t="s">
        <v>37</v>
      </c>
      <c r="D100" s="103"/>
      <c r="E100" s="101"/>
      <c r="F100" s="162"/>
      <c r="G100" s="176">
        <v>0</v>
      </c>
    </row>
    <row r="101" spans="2:7" ht="14.25">
      <c r="B101" s="146">
        <v>4670</v>
      </c>
      <c r="C101" s="139" t="s">
        <v>192</v>
      </c>
      <c r="D101" s="103"/>
      <c r="E101" s="101"/>
      <c r="F101" s="162"/>
      <c r="G101" s="176">
        <v>0</v>
      </c>
    </row>
    <row r="102" spans="2:7" ht="14.25">
      <c r="B102" s="147">
        <v>4671</v>
      </c>
      <c r="C102" s="140" t="s">
        <v>151</v>
      </c>
      <c r="D102" s="102"/>
      <c r="E102" s="101"/>
      <c r="F102" s="162"/>
      <c r="G102" s="176">
        <v>0</v>
      </c>
    </row>
    <row r="103" spans="2:7" ht="14.25">
      <c r="B103" s="147">
        <v>4690</v>
      </c>
      <c r="C103" s="141" t="s">
        <v>38</v>
      </c>
      <c r="D103" s="103"/>
      <c r="E103" s="101"/>
      <c r="F103" s="162"/>
      <c r="G103" s="176">
        <v>0</v>
      </c>
    </row>
    <row r="104" spans="2:7" ht="14.25">
      <c r="B104" s="147">
        <v>4710</v>
      </c>
      <c r="C104" s="141" t="s">
        <v>21</v>
      </c>
      <c r="D104" s="103"/>
      <c r="E104" s="101"/>
      <c r="F104" s="162"/>
      <c r="G104" s="176">
        <v>0</v>
      </c>
    </row>
    <row r="105" spans="2:7" ht="14.25">
      <c r="B105" s="147">
        <v>4720</v>
      </c>
      <c r="C105" s="141" t="s">
        <v>193</v>
      </c>
      <c r="D105" s="103"/>
      <c r="E105" s="101"/>
      <c r="F105" s="162"/>
      <c r="G105" s="176">
        <v>0</v>
      </c>
    </row>
    <row r="106" spans="2:7" ht="14.25">
      <c r="B106" s="147">
        <v>4730</v>
      </c>
      <c r="C106" s="141" t="s">
        <v>271</v>
      </c>
      <c r="D106" s="103"/>
      <c r="E106" s="101"/>
      <c r="F106" s="162"/>
      <c r="G106" s="176">
        <f>G18</f>
        <v>9600</v>
      </c>
    </row>
    <row r="107" spans="2:7" ht="14.25">
      <c r="B107" s="147">
        <v>4750</v>
      </c>
      <c r="C107" s="141" t="s">
        <v>152</v>
      </c>
      <c r="D107" s="103"/>
      <c r="E107" s="101"/>
      <c r="F107" s="162"/>
      <c r="G107" s="176">
        <v>0</v>
      </c>
    </row>
    <row r="108" spans="2:7" ht="14.25">
      <c r="B108" s="147">
        <v>4760</v>
      </c>
      <c r="C108" s="141" t="s">
        <v>272</v>
      </c>
      <c r="D108" s="103"/>
      <c r="E108" s="101"/>
      <c r="F108" s="162"/>
      <c r="G108" s="176">
        <v>0</v>
      </c>
    </row>
    <row r="109" spans="2:7" ht="14.25">
      <c r="B109" s="146">
        <v>4770</v>
      </c>
      <c r="C109" s="139" t="s">
        <v>107</v>
      </c>
      <c r="D109" s="103"/>
      <c r="E109" s="101"/>
      <c r="F109" s="162"/>
      <c r="G109" s="176">
        <v>0</v>
      </c>
    </row>
    <row r="110" spans="2:7" ht="14.25">
      <c r="B110" s="146">
        <v>4780</v>
      </c>
      <c r="C110" s="139" t="s">
        <v>273</v>
      </c>
      <c r="D110" s="103"/>
      <c r="E110" s="101"/>
      <c r="F110" s="162"/>
      <c r="G110" s="176">
        <v>0</v>
      </c>
    </row>
    <row r="111" spans="2:7" ht="14.25">
      <c r="B111" s="146">
        <v>4810</v>
      </c>
      <c r="C111" s="139" t="s">
        <v>120</v>
      </c>
      <c r="D111" s="103"/>
      <c r="E111" s="101"/>
      <c r="F111" s="162"/>
      <c r="G111" s="176">
        <v>0</v>
      </c>
    </row>
    <row r="112" spans="2:7" ht="14.25">
      <c r="B112" s="146">
        <v>4815</v>
      </c>
      <c r="C112" s="139" t="s">
        <v>274</v>
      </c>
      <c r="D112" s="103"/>
      <c r="E112" s="101"/>
      <c r="F112" s="162"/>
      <c r="G112" s="176">
        <v>0</v>
      </c>
    </row>
    <row r="113" spans="2:7" ht="14.25">
      <c r="B113" s="146">
        <v>4850</v>
      </c>
      <c r="C113" s="139" t="s">
        <v>39</v>
      </c>
      <c r="D113" s="103"/>
      <c r="E113" s="101"/>
      <c r="F113" s="162"/>
      <c r="G113" s="176">
        <v>0</v>
      </c>
    </row>
    <row r="114" spans="2:7" ht="15" thickBot="1">
      <c r="B114" s="148">
        <v>4910</v>
      </c>
      <c r="C114" s="142" t="s">
        <v>40</v>
      </c>
      <c r="D114" s="104"/>
      <c r="E114" s="105"/>
      <c r="F114" s="164"/>
      <c r="G114" s="176">
        <v>0</v>
      </c>
    </row>
    <row r="115" spans="1:7" ht="15" thickBot="1">
      <c r="A115" s="194"/>
      <c r="B115" s="214" t="s">
        <v>202</v>
      </c>
      <c r="C115" s="215"/>
      <c r="D115" s="215"/>
      <c r="E115" s="215"/>
      <c r="F115" s="215"/>
      <c r="G115" s="216">
        <f>SUM(G83:G114)</f>
        <v>9600</v>
      </c>
    </row>
    <row r="116" spans="2:7" ht="15" thickBot="1">
      <c r="B116" s="149"/>
      <c r="C116" s="92" t="s">
        <v>140</v>
      </c>
      <c r="E116" s="14"/>
      <c r="F116" s="14"/>
      <c r="G116" s="171"/>
    </row>
    <row r="117" spans="1:7" ht="15" thickBot="1">
      <c r="A117" s="194"/>
      <c r="B117" s="214" t="s">
        <v>194</v>
      </c>
      <c r="C117" s="215"/>
      <c r="D117" s="215"/>
      <c r="E117" s="215"/>
      <c r="F117" s="215"/>
      <c r="G117" s="216"/>
    </row>
    <row r="118" spans="2:7" ht="14.25">
      <c r="B118" s="146">
        <v>5010</v>
      </c>
      <c r="C118" s="139" t="s">
        <v>41</v>
      </c>
      <c r="D118" s="103"/>
      <c r="E118" s="101"/>
      <c r="F118" s="162"/>
      <c r="G118" s="168">
        <v>0</v>
      </c>
    </row>
    <row r="119" spans="2:7" ht="14.25">
      <c r="B119" s="146">
        <v>5030</v>
      </c>
      <c r="C119" s="139" t="s">
        <v>212</v>
      </c>
      <c r="D119" s="103"/>
      <c r="E119" s="101"/>
      <c r="F119" s="162"/>
      <c r="G119" s="170">
        <v>0</v>
      </c>
    </row>
    <row r="120" spans="2:7" ht="14.25">
      <c r="B120" s="147">
        <v>5031</v>
      </c>
      <c r="C120" s="140" t="s">
        <v>153</v>
      </c>
      <c r="D120" s="103"/>
      <c r="E120" s="101"/>
      <c r="F120" s="162"/>
      <c r="G120" s="170">
        <v>0</v>
      </c>
    </row>
    <row r="121" spans="2:7" ht="14.25">
      <c r="B121" s="147">
        <v>5110</v>
      </c>
      <c r="C121" s="141" t="s">
        <v>42</v>
      </c>
      <c r="D121" s="103"/>
      <c r="E121" s="101"/>
      <c r="F121" s="162"/>
      <c r="G121" s="170">
        <v>0</v>
      </c>
    </row>
    <row r="122" spans="2:7" ht="14.25">
      <c r="B122" s="147">
        <v>5111</v>
      </c>
      <c r="C122" s="140" t="s">
        <v>154</v>
      </c>
      <c r="D122" s="103"/>
      <c r="E122" s="101"/>
      <c r="F122" s="162"/>
      <c r="G122" s="170">
        <v>0</v>
      </c>
    </row>
    <row r="123" spans="2:7" ht="14.25">
      <c r="B123" s="147">
        <v>5150</v>
      </c>
      <c r="C123" s="141" t="s">
        <v>43</v>
      </c>
      <c r="D123" s="103"/>
      <c r="E123" s="101"/>
      <c r="F123" s="162"/>
      <c r="G123" s="170">
        <v>0</v>
      </c>
    </row>
    <row r="124" spans="2:7" ht="14.25">
      <c r="B124" s="147">
        <v>5170</v>
      </c>
      <c r="C124" s="141" t="s">
        <v>44</v>
      </c>
      <c r="D124" s="103"/>
      <c r="E124" s="101"/>
      <c r="F124" s="162"/>
      <c r="G124" s="170">
        <v>0</v>
      </c>
    </row>
    <row r="125" spans="2:7" ht="14.25">
      <c r="B125" s="147">
        <v>5310</v>
      </c>
      <c r="C125" s="141" t="s">
        <v>45</v>
      </c>
      <c r="D125" s="103"/>
      <c r="E125" s="101"/>
      <c r="F125" s="162"/>
      <c r="G125" s="170">
        <v>0</v>
      </c>
    </row>
    <row r="126" spans="2:7" ht="14.25">
      <c r="B126" s="147">
        <v>5315</v>
      </c>
      <c r="C126" s="140" t="s">
        <v>155</v>
      </c>
      <c r="D126" s="103"/>
      <c r="E126" s="101"/>
      <c r="F126" s="162"/>
      <c r="G126" s="170">
        <v>0</v>
      </c>
    </row>
    <row r="127" spans="2:7" ht="14.25">
      <c r="B127" s="146">
        <v>5350</v>
      </c>
      <c r="C127" s="139" t="s">
        <v>46</v>
      </c>
      <c r="D127" s="103"/>
      <c r="E127" s="101"/>
      <c r="F127" s="162"/>
      <c r="G127" s="170">
        <v>0</v>
      </c>
    </row>
    <row r="128" spans="2:7" ht="14.25">
      <c r="B128" s="146">
        <v>5400</v>
      </c>
      <c r="C128" s="139" t="s">
        <v>47</v>
      </c>
      <c r="D128" s="103"/>
      <c r="E128" s="101"/>
      <c r="F128" s="162"/>
      <c r="G128" s="170">
        <v>0</v>
      </c>
    </row>
    <row r="129" spans="2:7" ht="14.25">
      <c r="B129" s="146">
        <v>5450</v>
      </c>
      <c r="C129" s="139" t="s">
        <v>48</v>
      </c>
      <c r="D129" s="103"/>
      <c r="E129" s="101"/>
      <c r="F129" s="162"/>
      <c r="G129" s="170">
        <v>0</v>
      </c>
    </row>
    <row r="130" spans="2:7" ht="14.25">
      <c r="B130" s="146">
        <v>5510</v>
      </c>
      <c r="C130" s="139" t="s">
        <v>49</v>
      </c>
      <c r="D130" s="103"/>
      <c r="E130" s="101"/>
      <c r="F130" s="162"/>
      <c r="G130" s="170">
        <v>0</v>
      </c>
    </row>
    <row r="131" spans="2:7" ht="14.25">
      <c r="B131" s="146">
        <v>5550</v>
      </c>
      <c r="C131" s="139" t="s">
        <v>50</v>
      </c>
      <c r="D131" s="103"/>
      <c r="E131" s="101"/>
      <c r="F131" s="162"/>
      <c r="G131" s="170">
        <v>0</v>
      </c>
    </row>
    <row r="132" spans="2:7" ht="14.25">
      <c r="B132" s="146">
        <v>5610</v>
      </c>
      <c r="C132" s="139" t="s">
        <v>51</v>
      </c>
      <c r="D132" s="103"/>
      <c r="E132" s="101"/>
      <c r="F132" s="162"/>
      <c r="G132" s="170">
        <v>0</v>
      </c>
    </row>
    <row r="133" spans="2:7" ht="14.25">
      <c r="B133" s="146">
        <v>5700</v>
      </c>
      <c r="C133" s="139" t="s">
        <v>52</v>
      </c>
      <c r="D133" s="103"/>
      <c r="E133" s="101"/>
      <c r="F133" s="162"/>
      <c r="G133" s="170">
        <v>0</v>
      </c>
    </row>
    <row r="134" spans="2:7" ht="15" thickBot="1">
      <c r="B134" s="148">
        <v>5800</v>
      </c>
      <c r="C134" s="142" t="s">
        <v>53</v>
      </c>
      <c r="D134" s="104"/>
      <c r="E134" s="105"/>
      <c r="F134" s="164"/>
      <c r="G134" s="170">
        <v>0</v>
      </c>
    </row>
    <row r="135" spans="1:7" ht="15" thickBot="1">
      <c r="A135" s="194"/>
      <c r="B135" s="214" t="s">
        <v>201</v>
      </c>
      <c r="C135" s="215"/>
      <c r="D135" s="215"/>
      <c r="E135" s="215"/>
      <c r="F135" s="215"/>
      <c r="G135" s="281">
        <f>SUM(G118:G134)</f>
        <v>0</v>
      </c>
    </row>
    <row r="136" spans="2:7" ht="15" thickBot="1">
      <c r="B136" s="149"/>
      <c r="C136" s="92" t="s">
        <v>140</v>
      </c>
      <c r="E136" s="14"/>
      <c r="F136" s="14"/>
      <c r="G136" s="172"/>
    </row>
    <row r="137" spans="2:7" ht="15" thickBot="1">
      <c r="B137" s="214" t="s">
        <v>195</v>
      </c>
      <c r="C137" s="215"/>
      <c r="D137" s="215"/>
      <c r="E137" s="215"/>
      <c r="F137" s="215"/>
      <c r="G137" s="216"/>
    </row>
    <row r="138" spans="2:7" ht="14.25">
      <c r="B138" s="146">
        <v>6010</v>
      </c>
      <c r="C138" s="139" t="s">
        <v>54</v>
      </c>
      <c r="D138" s="103"/>
      <c r="E138" s="101"/>
      <c r="F138" s="162"/>
      <c r="G138" s="167">
        <v>0</v>
      </c>
    </row>
    <row r="139" spans="2:7" ht="14.25">
      <c r="B139" s="146">
        <v>6050</v>
      </c>
      <c r="C139" s="139" t="s">
        <v>213</v>
      </c>
      <c r="D139" s="103"/>
      <c r="E139" s="101"/>
      <c r="F139" s="162"/>
      <c r="G139" s="177">
        <v>0</v>
      </c>
    </row>
    <row r="140" spans="2:7" ht="14.25">
      <c r="B140" s="147">
        <v>6051</v>
      </c>
      <c r="C140" s="140" t="s">
        <v>156</v>
      </c>
      <c r="D140" s="103"/>
      <c r="E140" s="101"/>
      <c r="F140" s="162"/>
      <c r="G140" s="177">
        <v>0</v>
      </c>
    </row>
    <row r="141" spans="2:7" ht="14.25">
      <c r="B141" s="147">
        <v>6100</v>
      </c>
      <c r="C141" s="141" t="s">
        <v>55</v>
      </c>
      <c r="D141" s="103"/>
      <c r="E141" s="101"/>
      <c r="F141" s="162"/>
      <c r="G141" s="177">
        <v>0</v>
      </c>
    </row>
    <row r="142" spans="2:7" ht="14.25">
      <c r="B142" s="147">
        <v>6150</v>
      </c>
      <c r="C142" s="141" t="s">
        <v>56</v>
      </c>
      <c r="D142" s="103"/>
      <c r="E142" s="101"/>
      <c r="F142" s="162"/>
      <c r="G142" s="177">
        <v>0</v>
      </c>
    </row>
    <row r="143" spans="2:7" ht="14.25">
      <c r="B143" s="147">
        <v>6210</v>
      </c>
      <c r="C143" s="141" t="s">
        <v>57</v>
      </c>
      <c r="D143" s="103"/>
      <c r="E143" s="101"/>
      <c r="F143" s="162"/>
      <c r="G143" s="177">
        <v>0</v>
      </c>
    </row>
    <row r="144" spans="2:7" ht="14.25">
      <c r="B144" s="147">
        <v>6250</v>
      </c>
      <c r="C144" s="141" t="s">
        <v>58</v>
      </c>
      <c r="D144" s="103"/>
      <c r="E144" s="101"/>
      <c r="F144" s="162"/>
      <c r="G144" s="177"/>
    </row>
    <row r="145" spans="2:7" ht="14.25">
      <c r="B145" s="147">
        <v>6300</v>
      </c>
      <c r="C145" s="141" t="s">
        <v>59</v>
      </c>
      <c r="D145" s="103"/>
      <c r="E145" s="101"/>
      <c r="F145" s="162"/>
      <c r="G145" s="177">
        <v>0</v>
      </c>
    </row>
    <row r="146" spans="2:7" ht="14.25">
      <c r="B146" s="147">
        <v>6305</v>
      </c>
      <c r="C146" s="140" t="s">
        <v>157</v>
      </c>
      <c r="D146" s="103"/>
      <c r="E146" s="103"/>
      <c r="F146" s="165"/>
      <c r="G146" s="177">
        <v>0</v>
      </c>
    </row>
    <row r="147" spans="2:7" ht="14.25">
      <c r="B147" s="147">
        <v>6350</v>
      </c>
      <c r="C147" s="141" t="s">
        <v>60</v>
      </c>
      <c r="D147" s="103"/>
      <c r="E147" s="103"/>
      <c r="F147" s="165"/>
      <c r="G147" s="177">
        <v>0</v>
      </c>
    </row>
    <row r="148" spans="2:7" ht="14.25">
      <c r="B148" s="147">
        <v>6400</v>
      </c>
      <c r="C148" s="141" t="s">
        <v>214</v>
      </c>
      <c r="D148" s="103"/>
      <c r="E148" s="103"/>
      <c r="F148" s="165"/>
      <c r="G148" s="177">
        <v>0</v>
      </c>
    </row>
    <row r="149" spans="2:8" ht="14.25">
      <c r="B149" s="147">
        <v>6450</v>
      </c>
      <c r="C149" s="141" t="s">
        <v>61</v>
      </c>
      <c r="D149" s="103"/>
      <c r="E149" s="103"/>
      <c r="F149" s="165"/>
      <c r="G149" s="177">
        <v>0</v>
      </c>
      <c r="H149" s="1"/>
    </row>
    <row r="150" spans="2:7" ht="14.25">
      <c r="B150" s="147">
        <v>6500</v>
      </c>
      <c r="C150" s="141" t="s">
        <v>62</v>
      </c>
      <c r="D150" s="103"/>
      <c r="E150" s="103"/>
      <c r="F150" s="165"/>
      <c r="G150" s="177">
        <v>0</v>
      </c>
    </row>
    <row r="151" spans="2:9" ht="14.25">
      <c r="B151" s="147">
        <v>6600</v>
      </c>
      <c r="C151" s="141" t="s">
        <v>63</v>
      </c>
      <c r="D151" s="103"/>
      <c r="E151" s="103"/>
      <c r="F151" s="165"/>
      <c r="G151" s="177">
        <v>0</v>
      </c>
      <c r="H151" s="1"/>
      <c r="I151" s="1"/>
    </row>
    <row r="152" spans="2:7" ht="14.25">
      <c r="B152" s="147">
        <v>6650</v>
      </c>
      <c r="C152" s="141" t="s">
        <v>64</v>
      </c>
      <c r="D152" s="103"/>
      <c r="E152" s="103"/>
      <c r="F152" s="165"/>
      <c r="G152" s="177">
        <v>0</v>
      </c>
    </row>
    <row r="153" spans="2:7" ht="14.25">
      <c r="B153" s="147">
        <v>6700</v>
      </c>
      <c r="C153" s="141" t="s">
        <v>196</v>
      </c>
      <c r="D153" s="103"/>
      <c r="E153" s="103"/>
      <c r="F153" s="165"/>
      <c r="G153" s="177">
        <v>0</v>
      </c>
    </row>
    <row r="154" spans="2:7" ht="14.25">
      <c r="B154" s="147">
        <v>6730</v>
      </c>
      <c r="C154" s="141" t="s">
        <v>215</v>
      </c>
      <c r="D154" s="103"/>
      <c r="E154" s="103"/>
      <c r="F154" s="165"/>
      <c r="G154" s="177"/>
    </row>
    <row r="155" spans="2:7" ht="14.25">
      <c r="B155" s="147">
        <v>6750</v>
      </c>
      <c r="C155" s="141" t="s">
        <v>108</v>
      </c>
      <c r="D155" s="103"/>
      <c r="E155" s="103"/>
      <c r="F155" s="165"/>
      <c r="G155" s="177">
        <v>0</v>
      </c>
    </row>
    <row r="156" spans="2:7" ht="14.25">
      <c r="B156" s="147">
        <v>6755</v>
      </c>
      <c r="C156" s="140" t="s">
        <v>197</v>
      </c>
      <c r="D156" s="103"/>
      <c r="E156" s="103"/>
      <c r="F156" s="165"/>
      <c r="G156" s="177">
        <v>0</v>
      </c>
    </row>
    <row r="157" spans="2:7" ht="14.25">
      <c r="B157" s="146">
        <v>6780</v>
      </c>
      <c r="C157" s="139" t="s">
        <v>65</v>
      </c>
      <c r="D157" s="103"/>
      <c r="E157" s="103"/>
      <c r="F157" s="165"/>
      <c r="G157" s="177">
        <v>0</v>
      </c>
    </row>
    <row r="158" spans="2:7" ht="14.25">
      <c r="B158" s="146">
        <v>6800</v>
      </c>
      <c r="C158" s="139" t="s">
        <v>109</v>
      </c>
      <c r="D158" s="103"/>
      <c r="E158" s="103"/>
      <c r="F158" s="165"/>
      <c r="G158" s="177">
        <v>0</v>
      </c>
    </row>
    <row r="159" spans="2:7" ht="14.25">
      <c r="B159" s="146">
        <v>6830</v>
      </c>
      <c r="C159" s="139" t="s">
        <v>66</v>
      </c>
      <c r="D159" s="103"/>
      <c r="E159" s="103"/>
      <c r="F159" s="165"/>
      <c r="G159" s="177">
        <v>0</v>
      </c>
    </row>
    <row r="160" spans="2:7" ht="14.25">
      <c r="B160" s="146">
        <v>6860</v>
      </c>
      <c r="C160" s="139" t="s">
        <v>67</v>
      </c>
      <c r="D160" s="103"/>
      <c r="E160" s="103"/>
      <c r="F160" s="165"/>
      <c r="G160" s="177">
        <v>0</v>
      </c>
    </row>
    <row r="161" spans="2:7" ht="14.25">
      <c r="B161" s="148">
        <v>6870</v>
      </c>
      <c r="C161" s="144" t="s">
        <v>241</v>
      </c>
      <c r="D161" s="104"/>
      <c r="E161" s="104"/>
      <c r="F161" s="166"/>
      <c r="G161" s="177">
        <v>0</v>
      </c>
    </row>
    <row r="162" spans="2:7" ht="15" thickBot="1">
      <c r="B162" s="148">
        <v>6900</v>
      </c>
      <c r="C162" s="142" t="s">
        <v>68</v>
      </c>
      <c r="D162" s="104"/>
      <c r="E162" s="104"/>
      <c r="F162" s="166"/>
      <c r="G162" s="177">
        <v>0</v>
      </c>
    </row>
    <row r="163" spans="1:7" ht="15" thickBot="1">
      <c r="A163" s="194"/>
      <c r="B163" s="214" t="s">
        <v>200</v>
      </c>
      <c r="C163" s="215"/>
      <c r="D163" s="215"/>
      <c r="E163" s="215"/>
      <c r="F163" s="215"/>
      <c r="G163" s="281">
        <f>SUM(G138:G162)</f>
        <v>0</v>
      </c>
    </row>
    <row r="164" spans="2:7" ht="15" thickBot="1">
      <c r="B164" s="149"/>
      <c r="C164" s="92" t="s">
        <v>140</v>
      </c>
      <c r="D164" s="1"/>
      <c r="E164" s="1"/>
      <c r="F164" s="1"/>
      <c r="G164" s="171"/>
    </row>
    <row r="165" spans="2:7" ht="15" thickBot="1">
      <c r="B165" s="214" t="s">
        <v>198</v>
      </c>
      <c r="C165" s="215"/>
      <c r="D165" s="215"/>
      <c r="E165" s="215"/>
      <c r="F165" s="215"/>
      <c r="G165" s="216"/>
    </row>
    <row r="166" spans="2:7" ht="14.25">
      <c r="B166" s="146">
        <v>7300</v>
      </c>
      <c r="C166" s="139" t="s">
        <v>69</v>
      </c>
      <c r="D166" s="103"/>
      <c r="E166" s="103"/>
      <c r="F166" s="165"/>
      <c r="G166" s="167">
        <v>0</v>
      </c>
    </row>
    <row r="167" spans="2:7" ht="14.25">
      <c r="B167" s="146">
        <v>7320</v>
      </c>
      <c r="C167" s="139" t="s">
        <v>110</v>
      </c>
      <c r="D167" s="103"/>
      <c r="E167" s="103"/>
      <c r="F167" s="165"/>
      <c r="G167" s="177">
        <v>0</v>
      </c>
    </row>
    <row r="168" spans="2:7" ht="14.25">
      <c r="B168" s="146">
        <v>7350</v>
      </c>
      <c r="C168" s="139" t="s">
        <v>158</v>
      </c>
      <c r="D168" s="103"/>
      <c r="E168" s="103"/>
      <c r="F168" s="165"/>
      <c r="G168" s="177">
        <v>0</v>
      </c>
    </row>
    <row r="169" spans="2:7" ht="14.25">
      <c r="B169" s="146">
        <v>7400</v>
      </c>
      <c r="C169" s="139" t="s">
        <v>70</v>
      </c>
      <c r="D169" s="103"/>
      <c r="E169" s="103"/>
      <c r="F169" s="165"/>
      <c r="G169" s="177">
        <v>0</v>
      </c>
    </row>
    <row r="170" spans="2:7" ht="14.25">
      <c r="B170" s="146">
        <v>7450</v>
      </c>
      <c r="C170" s="139" t="s">
        <v>71</v>
      </c>
      <c r="D170" s="103"/>
      <c r="E170" s="103"/>
      <c r="F170" s="165"/>
      <c r="G170" s="177">
        <v>0</v>
      </c>
    </row>
    <row r="171" spans="2:7" ht="14.25">
      <c r="B171" s="148">
        <v>7800</v>
      </c>
      <c r="C171" s="142" t="s">
        <v>111</v>
      </c>
      <c r="D171" s="104"/>
      <c r="E171" s="104"/>
      <c r="F171" s="166"/>
      <c r="G171" s="177">
        <v>0</v>
      </c>
    </row>
    <row r="172" spans="2:7" ht="15" thickBot="1">
      <c r="B172" s="148">
        <v>8000</v>
      </c>
      <c r="C172" s="142" t="s">
        <v>98</v>
      </c>
      <c r="D172" s="104"/>
      <c r="E172" s="104"/>
      <c r="F172" s="166"/>
      <c r="G172" s="177">
        <v>0</v>
      </c>
    </row>
    <row r="173" spans="2:7" ht="15" thickBot="1">
      <c r="B173" s="214" t="s">
        <v>199</v>
      </c>
      <c r="C173" s="215"/>
      <c r="D173" s="215"/>
      <c r="E173" s="215"/>
      <c r="F173" s="215"/>
      <c r="G173" s="281">
        <f>SUM(G166:G172)</f>
        <v>0</v>
      </c>
    </row>
    <row r="174" spans="2:7" ht="15" thickBot="1">
      <c r="B174" s="153"/>
      <c r="C174" s="93"/>
      <c r="G174" s="172"/>
    </row>
    <row r="175" spans="2:7" ht="15" thickBot="1">
      <c r="B175" s="217" t="s">
        <v>72</v>
      </c>
      <c r="C175" s="218"/>
      <c r="D175" s="218"/>
      <c r="E175" s="218"/>
      <c r="F175" s="218"/>
      <c r="G175" s="282">
        <f>(G173+G163+G135+G115+G80)*0.05</f>
        <v>895.7</v>
      </c>
    </row>
    <row r="176" spans="2:7" ht="15" thickBot="1">
      <c r="B176" s="149"/>
      <c r="C176" s="92" t="s">
        <v>140</v>
      </c>
      <c r="G176" s="172"/>
    </row>
    <row r="177" spans="2:7" ht="15" thickBot="1">
      <c r="B177" s="214"/>
      <c r="C177" s="215" t="s">
        <v>159</v>
      </c>
      <c r="D177" s="215"/>
      <c r="E177" s="215"/>
      <c r="F177" s="215"/>
      <c r="G177" s="281">
        <f>G173+G163+G135+G115+G80+G175</f>
        <v>18809.7</v>
      </c>
    </row>
    <row r="178" spans="2:9" ht="15" thickBot="1">
      <c r="B178" s="225"/>
      <c r="C178" s="226" t="s">
        <v>140</v>
      </c>
      <c r="D178" s="227"/>
      <c r="E178" s="227"/>
      <c r="F178" s="227"/>
      <c r="G178" s="228"/>
      <c r="I178" s="298"/>
    </row>
    <row r="179" spans="2:8" ht="18" thickBot="1">
      <c r="B179" s="231" t="s">
        <v>205</v>
      </c>
      <c r="C179" s="30"/>
      <c r="D179" s="229"/>
      <c r="E179" s="229"/>
      <c r="F179" s="229"/>
      <c r="G179" s="230">
        <f>G66-G177</f>
        <v>181121.925</v>
      </c>
      <c r="H179" s="298"/>
    </row>
  </sheetData>
  <sheetProtection formatCells="0" formatColumns="0" formatRows="0" insertColumns="0" insertHyperlinks="0" deleteColumns="0" deleteRows="0" selectLockedCells="1" sort="0" autoFilter="0" pivotTables="0"/>
  <mergeCells count="2">
    <mergeCell ref="B3:G3"/>
    <mergeCell ref="B2:G2"/>
  </mergeCells>
  <printOptions/>
  <pageMargins left="0.2362204724409449" right="0.2362204724409449" top="0.7480314960629921" bottom="0.7480314960629921" header="0.31496062992125984" footer="0.31496062992125984"/>
  <pageSetup fitToHeight="5" fitToWidth="1" horizontalDpi="600" verticalDpi="600" orientation="portrait" scale="89" r:id="rId1"/>
  <rowBreaks count="1" manualBreakCount="1">
    <brk id="135" max="255" man="1"/>
  </rowBreaks>
</worksheet>
</file>

<file path=xl/worksheets/sheet4.xml><?xml version="1.0" encoding="utf-8"?>
<worksheet xmlns="http://schemas.openxmlformats.org/spreadsheetml/2006/main" xmlns:r="http://schemas.openxmlformats.org/officeDocument/2006/relationships">
  <dimension ref="A1:K83"/>
  <sheetViews>
    <sheetView zoomScalePageLayoutView="0" workbookViewId="0" topLeftCell="A13">
      <selection activeCell="B24" sqref="B24"/>
    </sheetView>
  </sheetViews>
  <sheetFormatPr defaultColWidth="9.140625" defaultRowHeight="15"/>
  <cols>
    <col min="2" max="2" width="38.421875" style="0" customWidth="1"/>
    <col min="8" max="8" width="10.7109375" style="0" bestFit="1" customWidth="1"/>
  </cols>
  <sheetData>
    <row r="1" spans="1:10" ht="24.75">
      <c r="A1" s="333" t="s">
        <v>119</v>
      </c>
      <c r="B1" s="333"/>
      <c r="C1" s="333"/>
      <c r="D1" s="333"/>
      <c r="E1" s="333"/>
      <c r="F1" s="333"/>
      <c r="G1" s="333"/>
      <c r="H1" s="333"/>
      <c r="I1" s="46"/>
      <c r="J1" s="46"/>
    </row>
    <row r="2" spans="1:11" ht="24.75">
      <c r="A2" s="232"/>
      <c r="B2" s="333" t="s">
        <v>263</v>
      </c>
      <c r="C2" s="333"/>
      <c r="D2" s="333"/>
      <c r="E2" s="333"/>
      <c r="F2" s="333"/>
      <c r="G2" s="333"/>
      <c r="H2" s="333"/>
      <c r="I2" s="48"/>
      <c r="J2" s="48"/>
      <c r="K2" s="48"/>
    </row>
    <row r="3" spans="1:11" ht="24.75">
      <c r="A3" s="232"/>
      <c r="B3" s="334" t="str">
        <f>'1.Budget Grant Calculation'!B2:H2</f>
        <v>PPP School Budget 2019/20</v>
      </c>
      <c r="C3" s="334"/>
      <c r="D3" s="334"/>
      <c r="E3" s="334"/>
      <c r="F3" s="334"/>
      <c r="G3" s="334"/>
      <c r="H3" s="334"/>
      <c r="I3" s="47"/>
      <c r="J3" s="47"/>
      <c r="K3" s="47"/>
    </row>
    <row r="4" spans="1:8" ht="23.25">
      <c r="A4" s="68"/>
      <c r="B4" s="109" t="str">
        <f>'1.Budget Grant Calculation'!C3</f>
        <v>Voluntary Secondary School</v>
      </c>
      <c r="D4" s="109"/>
      <c r="E4" s="110"/>
      <c r="F4" s="110"/>
      <c r="G4" s="110"/>
      <c r="H4" s="111"/>
    </row>
    <row r="5" spans="1:8" ht="23.25">
      <c r="A5" s="68"/>
      <c r="B5" s="109" t="str">
        <f>'1.Budget Grant Calculation'!C4</f>
        <v>12345Q</v>
      </c>
      <c r="D5" s="109"/>
      <c r="E5" s="110"/>
      <c r="F5" s="110"/>
      <c r="G5" s="110"/>
      <c r="H5" s="111"/>
    </row>
    <row r="6" spans="1:8" ht="23.25">
      <c r="A6" s="68"/>
      <c r="B6" s="108"/>
      <c r="C6" s="109"/>
      <c r="D6" s="109"/>
      <c r="E6" s="110"/>
      <c r="F6" s="110"/>
      <c r="G6" s="110"/>
      <c r="H6" s="111"/>
    </row>
    <row r="7" spans="1:9" ht="21">
      <c r="A7" s="61"/>
      <c r="B7" s="233" t="s">
        <v>73</v>
      </c>
      <c r="C7" s="234"/>
      <c r="D7" s="234"/>
      <c r="E7" s="234"/>
      <c r="F7" s="234"/>
      <c r="G7" s="234"/>
      <c r="H7" s="234" t="s">
        <v>86</v>
      </c>
      <c r="I7" s="70"/>
    </row>
    <row r="8" spans="1:9" ht="21">
      <c r="A8" s="61"/>
      <c r="B8" s="107" t="s">
        <v>74</v>
      </c>
      <c r="C8" s="107"/>
      <c r="D8" s="107"/>
      <c r="E8" s="107"/>
      <c r="F8" s="107"/>
      <c r="G8" s="107"/>
      <c r="H8" s="107">
        <v>0</v>
      </c>
      <c r="I8" s="70"/>
    </row>
    <row r="9" spans="1:9" ht="21">
      <c r="A9" s="61"/>
      <c r="B9" s="107" t="s">
        <v>75</v>
      </c>
      <c r="C9" s="107"/>
      <c r="D9" s="107"/>
      <c r="E9" s="107"/>
      <c r="F9" s="107"/>
      <c r="G9" s="107"/>
      <c r="H9" s="107">
        <v>0</v>
      </c>
      <c r="I9" s="70"/>
    </row>
    <row r="10" spans="1:9" ht="21">
      <c r="A10" s="61"/>
      <c r="B10" s="107" t="s">
        <v>76</v>
      </c>
      <c r="C10" s="107"/>
      <c r="D10" s="107"/>
      <c r="E10" s="107"/>
      <c r="F10" s="107"/>
      <c r="G10" s="107"/>
      <c r="H10" s="107">
        <v>0</v>
      </c>
      <c r="I10" s="70"/>
    </row>
    <row r="11" spans="1:9" ht="21">
      <c r="A11" s="61"/>
      <c r="B11" s="70"/>
      <c r="C11" s="70"/>
      <c r="D11" s="70"/>
      <c r="E11" s="70"/>
      <c r="F11" s="70"/>
      <c r="G11" s="70"/>
      <c r="H11" s="116">
        <f>SUM(H8:H10)</f>
        <v>0</v>
      </c>
      <c r="I11" s="70"/>
    </row>
    <row r="12" spans="1:9" ht="21">
      <c r="A12" s="61"/>
      <c r="B12" s="235" t="s">
        <v>100</v>
      </c>
      <c r="C12" s="234"/>
      <c r="D12" s="234"/>
      <c r="E12" s="234"/>
      <c r="F12" s="234"/>
      <c r="G12" s="234"/>
      <c r="H12" s="236"/>
      <c r="I12" s="70"/>
    </row>
    <row r="13" spans="1:9" ht="21">
      <c r="A13" s="61"/>
      <c r="B13" s="107" t="s">
        <v>77</v>
      </c>
      <c r="C13" s="107"/>
      <c r="D13" s="107"/>
      <c r="E13" s="107"/>
      <c r="F13" s="107"/>
      <c r="G13" s="107"/>
      <c r="H13" s="117">
        <v>0</v>
      </c>
      <c r="I13" s="70"/>
    </row>
    <row r="14" spans="1:9" ht="21">
      <c r="A14" s="61"/>
      <c r="B14" s="107" t="s">
        <v>161</v>
      </c>
      <c r="C14" s="107"/>
      <c r="D14" s="107"/>
      <c r="E14" s="107"/>
      <c r="F14" s="107"/>
      <c r="G14" s="107"/>
      <c r="H14" s="107">
        <v>0</v>
      </c>
      <c r="I14" s="70"/>
    </row>
    <row r="15" spans="1:9" ht="21">
      <c r="A15" s="61"/>
      <c r="B15" s="107" t="s">
        <v>89</v>
      </c>
      <c r="C15" s="107"/>
      <c r="D15" s="107"/>
      <c r="E15" s="107"/>
      <c r="F15" s="107"/>
      <c r="G15" s="107"/>
      <c r="H15" s="107">
        <v>0</v>
      </c>
      <c r="I15" s="70"/>
    </row>
    <row r="16" spans="1:9" ht="21">
      <c r="A16" s="61"/>
      <c r="B16" s="70"/>
      <c r="C16" s="70"/>
      <c r="D16" s="70"/>
      <c r="E16" s="70"/>
      <c r="F16" s="70"/>
      <c r="G16" s="70"/>
      <c r="H16" s="116">
        <f>SUM(H13:H15)</f>
        <v>0</v>
      </c>
      <c r="I16" s="70"/>
    </row>
    <row r="17" spans="1:9" ht="21">
      <c r="A17" s="61"/>
      <c r="B17" s="70"/>
      <c r="C17" s="70"/>
      <c r="D17" s="70"/>
      <c r="E17" s="70"/>
      <c r="F17" s="70"/>
      <c r="G17" s="70"/>
      <c r="H17" s="70"/>
      <c r="I17" s="70"/>
    </row>
    <row r="18" spans="1:9" ht="21">
      <c r="A18" s="61"/>
      <c r="B18" s="235" t="s">
        <v>101</v>
      </c>
      <c r="C18" s="234"/>
      <c r="D18" s="234"/>
      <c r="E18" s="234"/>
      <c r="F18" s="234"/>
      <c r="G18" s="234"/>
      <c r="H18" s="234"/>
      <c r="I18" s="70"/>
    </row>
    <row r="19" spans="1:9" ht="21">
      <c r="A19" s="61"/>
      <c r="B19" s="107" t="s">
        <v>78</v>
      </c>
      <c r="C19" s="107"/>
      <c r="D19" s="107"/>
      <c r="E19" s="107"/>
      <c r="F19" s="107"/>
      <c r="G19" s="107"/>
      <c r="H19" s="107">
        <v>0</v>
      </c>
      <c r="I19" s="70"/>
    </row>
    <row r="20" spans="1:9" ht="21">
      <c r="A20" s="61"/>
      <c r="B20" s="107" t="s">
        <v>160</v>
      </c>
      <c r="C20" s="107"/>
      <c r="D20" s="107"/>
      <c r="E20" s="107"/>
      <c r="F20" s="107"/>
      <c r="G20" s="107"/>
      <c r="H20" s="107">
        <v>0</v>
      </c>
      <c r="I20" s="70"/>
    </row>
    <row r="21" spans="1:9" ht="21">
      <c r="A21" s="61"/>
      <c r="B21" s="107" t="s">
        <v>89</v>
      </c>
      <c r="C21" s="107"/>
      <c r="D21" s="107"/>
      <c r="E21" s="107"/>
      <c r="F21" s="107"/>
      <c r="G21" s="107"/>
      <c r="H21" s="107">
        <v>0</v>
      </c>
      <c r="I21" s="70"/>
    </row>
    <row r="22" spans="1:9" ht="21">
      <c r="A22" s="61"/>
      <c r="B22" s="70"/>
      <c r="C22" s="70"/>
      <c r="D22" s="70"/>
      <c r="E22" s="70"/>
      <c r="F22" s="70"/>
      <c r="G22" s="70"/>
      <c r="H22" s="116">
        <f>SUM(H19:H21)</f>
        <v>0</v>
      </c>
      <c r="I22" s="70"/>
    </row>
    <row r="23" spans="1:9" ht="21">
      <c r="A23" s="61"/>
      <c r="B23" s="237" t="s">
        <v>264</v>
      </c>
      <c r="C23" s="238"/>
      <c r="D23" s="238"/>
      <c r="E23" s="238"/>
      <c r="F23" s="238"/>
      <c r="G23" s="238"/>
      <c r="H23" s="239">
        <f>H11+H16-H22</f>
        <v>0</v>
      </c>
      <c r="I23" s="70"/>
    </row>
    <row r="24" spans="1:9" ht="14.25">
      <c r="A24" s="61"/>
      <c r="B24" s="71"/>
      <c r="C24" s="71"/>
      <c r="D24" s="71"/>
      <c r="E24" s="71"/>
      <c r="F24" s="71"/>
      <c r="G24" s="71"/>
      <c r="H24" s="71"/>
      <c r="I24" s="71"/>
    </row>
    <row r="25" spans="2:9" ht="14.25">
      <c r="B25" s="14"/>
      <c r="C25" s="14"/>
      <c r="D25" s="14"/>
      <c r="E25" s="14"/>
      <c r="F25" s="14"/>
      <c r="G25" s="14"/>
      <c r="H25" s="14"/>
      <c r="I25" s="14"/>
    </row>
    <row r="26" spans="2:9" ht="14.25">
      <c r="B26" s="14"/>
      <c r="C26" s="14"/>
      <c r="D26" s="14"/>
      <c r="E26" s="14"/>
      <c r="F26" s="14"/>
      <c r="G26" s="14"/>
      <c r="H26" s="14"/>
      <c r="I26" s="14"/>
    </row>
    <row r="27" spans="2:9" ht="14.25">
      <c r="B27" s="14"/>
      <c r="C27" s="14"/>
      <c r="D27" s="14"/>
      <c r="E27" s="14"/>
      <c r="F27" s="14"/>
      <c r="G27" s="14"/>
      <c r="H27" s="14"/>
      <c r="I27" s="14"/>
    </row>
    <row r="28" spans="2:9" ht="14.25">
      <c r="B28" s="14"/>
      <c r="C28" s="14"/>
      <c r="D28" s="14"/>
      <c r="E28" s="14"/>
      <c r="F28" s="14"/>
      <c r="G28" s="14"/>
      <c r="H28" s="14"/>
      <c r="I28" s="14"/>
    </row>
    <row r="29" spans="2:9" ht="14.25">
      <c r="B29" s="14"/>
      <c r="C29" s="14"/>
      <c r="D29" s="14"/>
      <c r="E29" s="14"/>
      <c r="F29" s="14"/>
      <c r="G29" s="14"/>
      <c r="H29" s="14"/>
      <c r="I29" s="14"/>
    </row>
    <row r="30" spans="2:9" ht="14.25">
      <c r="B30" s="14"/>
      <c r="C30" s="14"/>
      <c r="D30" s="14"/>
      <c r="E30" s="14"/>
      <c r="F30" s="14"/>
      <c r="G30" s="14"/>
      <c r="H30" s="14"/>
      <c r="I30" s="14"/>
    </row>
    <row r="31" spans="2:9" ht="14.25">
      <c r="B31" s="14"/>
      <c r="C31" s="14"/>
      <c r="D31" s="14"/>
      <c r="E31" s="14"/>
      <c r="F31" s="14"/>
      <c r="G31" s="14"/>
      <c r="H31" s="14"/>
      <c r="I31" s="14"/>
    </row>
    <row r="32" spans="2:9" ht="14.25">
      <c r="B32" s="14"/>
      <c r="C32" s="14"/>
      <c r="D32" s="14"/>
      <c r="E32" s="14"/>
      <c r="F32" s="14"/>
      <c r="G32" s="14"/>
      <c r="H32" s="14"/>
      <c r="I32" s="14"/>
    </row>
    <row r="33" spans="2:9" ht="14.25">
      <c r="B33" s="14"/>
      <c r="C33" s="14"/>
      <c r="D33" s="14"/>
      <c r="E33" s="14"/>
      <c r="F33" s="14"/>
      <c r="G33" s="14"/>
      <c r="H33" s="14"/>
      <c r="I33" s="14"/>
    </row>
    <row r="34" spans="2:9" ht="14.25">
      <c r="B34" s="14"/>
      <c r="C34" s="14"/>
      <c r="D34" s="14"/>
      <c r="E34" s="14"/>
      <c r="F34" s="14"/>
      <c r="G34" s="14"/>
      <c r="H34" s="14"/>
      <c r="I34" s="14"/>
    </row>
    <row r="35" spans="2:9" ht="14.25">
      <c r="B35" s="14"/>
      <c r="C35" s="14"/>
      <c r="D35" s="14"/>
      <c r="E35" s="14"/>
      <c r="F35" s="14"/>
      <c r="G35" s="14"/>
      <c r="H35" s="14"/>
      <c r="I35" s="14"/>
    </row>
    <row r="36" spans="2:9" ht="14.25">
      <c r="B36" s="14"/>
      <c r="C36" s="14"/>
      <c r="D36" s="14"/>
      <c r="E36" s="14"/>
      <c r="F36" s="14"/>
      <c r="G36" s="14"/>
      <c r="H36" s="14"/>
      <c r="I36" s="14"/>
    </row>
    <row r="37" spans="2:9" ht="14.25">
      <c r="B37" s="14"/>
      <c r="C37" s="14"/>
      <c r="D37" s="14"/>
      <c r="E37" s="14"/>
      <c r="F37" s="14"/>
      <c r="G37" s="14"/>
      <c r="H37" s="14"/>
      <c r="I37" s="14"/>
    </row>
    <row r="38" spans="2:9" ht="14.25">
      <c r="B38" s="14"/>
      <c r="C38" s="14"/>
      <c r="D38" s="14"/>
      <c r="E38" s="14"/>
      <c r="F38" s="14"/>
      <c r="G38" s="14"/>
      <c r="H38" s="14"/>
      <c r="I38" s="14"/>
    </row>
    <row r="39" spans="2:9" ht="14.25">
      <c r="B39" s="14"/>
      <c r="C39" s="14"/>
      <c r="D39" s="14"/>
      <c r="E39" s="14"/>
      <c r="F39" s="14"/>
      <c r="G39" s="14"/>
      <c r="H39" s="14"/>
      <c r="I39" s="14"/>
    </row>
    <row r="40" spans="2:9" ht="14.25">
      <c r="B40" s="14"/>
      <c r="C40" s="14"/>
      <c r="D40" s="14"/>
      <c r="E40" s="14"/>
      <c r="F40" s="14"/>
      <c r="G40" s="14"/>
      <c r="H40" s="14"/>
      <c r="I40" s="14"/>
    </row>
    <row r="41" spans="2:9" ht="14.25">
      <c r="B41" s="14"/>
      <c r="C41" s="14"/>
      <c r="D41" s="14"/>
      <c r="E41" s="14"/>
      <c r="F41" s="14"/>
      <c r="G41" s="14"/>
      <c r="H41" s="14"/>
      <c r="I41" s="14"/>
    </row>
    <row r="42" spans="2:9" ht="14.25">
      <c r="B42" s="14"/>
      <c r="C42" s="14"/>
      <c r="D42" s="14"/>
      <c r="E42" s="14"/>
      <c r="F42" s="14"/>
      <c r="G42" s="14"/>
      <c r="H42" s="14"/>
      <c r="I42" s="14"/>
    </row>
    <row r="43" spans="2:9" ht="14.25">
      <c r="B43" s="14"/>
      <c r="C43" s="14"/>
      <c r="D43" s="14"/>
      <c r="E43" s="14"/>
      <c r="F43" s="14"/>
      <c r="G43" s="14"/>
      <c r="H43" s="14"/>
      <c r="I43" s="14"/>
    </row>
    <row r="44" spans="2:9" ht="14.25">
      <c r="B44" s="14"/>
      <c r="C44" s="14"/>
      <c r="D44" s="14"/>
      <c r="E44" s="14"/>
      <c r="F44" s="14"/>
      <c r="G44" s="14"/>
      <c r="H44" s="14"/>
      <c r="I44" s="14"/>
    </row>
    <row r="45" spans="2:9" ht="14.25">
      <c r="B45" s="14"/>
      <c r="C45" s="14"/>
      <c r="D45" s="14"/>
      <c r="E45" s="14"/>
      <c r="F45" s="14"/>
      <c r="G45" s="14"/>
      <c r="H45" s="14"/>
      <c r="I45" s="14"/>
    </row>
    <row r="46" spans="2:9" ht="14.25">
      <c r="B46" s="14"/>
      <c r="C46" s="14"/>
      <c r="D46" s="14"/>
      <c r="E46" s="14"/>
      <c r="F46" s="14"/>
      <c r="G46" s="14"/>
      <c r="H46" s="14"/>
      <c r="I46" s="14"/>
    </row>
    <row r="47" spans="2:9" ht="14.25">
      <c r="B47" s="14"/>
      <c r="C47" s="14"/>
      <c r="D47" s="14"/>
      <c r="E47" s="14"/>
      <c r="F47" s="14"/>
      <c r="G47" s="14"/>
      <c r="H47" s="14"/>
      <c r="I47" s="14"/>
    </row>
    <row r="48" spans="2:9" ht="14.25">
      <c r="B48" s="14"/>
      <c r="C48" s="14"/>
      <c r="D48" s="14"/>
      <c r="E48" s="14"/>
      <c r="F48" s="14"/>
      <c r="G48" s="14"/>
      <c r="H48" s="14"/>
      <c r="I48" s="14"/>
    </row>
    <row r="49" spans="2:9" ht="14.25">
      <c r="B49" s="14"/>
      <c r="C49" s="14"/>
      <c r="D49" s="14"/>
      <c r="E49" s="14"/>
      <c r="F49" s="14"/>
      <c r="G49" s="14"/>
      <c r="H49" s="14"/>
      <c r="I49" s="14"/>
    </row>
    <row r="50" spans="2:9" ht="14.25">
      <c r="B50" s="14"/>
      <c r="C50" s="14"/>
      <c r="D50" s="14"/>
      <c r="E50" s="14"/>
      <c r="F50" s="14"/>
      <c r="G50" s="14"/>
      <c r="H50" s="14"/>
      <c r="I50" s="14"/>
    </row>
    <row r="51" spans="2:9" ht="14.25">
      <c r="B51" s="14"/>
      <c r="C51" s="14"/>
      <c r="D51" s="14"/>
      <c r="E51" s="14"/>
      <c r="F51" s="14"/>
      <c r="G51" s="14"/>
      <c r="H51" s="14"/>
      <c r="I51" s="14"/>
    </row>
    <row r="52" spans="2:9" ht="14.25">
      <c r="B52" s="14"/>
      <c r="C52" s="14"/>
      <c r="D52" s="14"/>
      <c r="E52" s="14"/>
      <c r="F52" s="14"/>
      <c r="G52" s="14"/>
      <c r="H52" s="14"/>
      <c r="I52" s="14"/>
    </row>
    <row r="53" spans="2:9" ht="14.25">
      <c r="B53" s="14"/>
      <c r="C53" s="14"/>
      <c r="D53" s="14"/>
      <c r="E53" s="14"/>
      <c r="F53" s="14"/>
      <c r="G53" s="14"/>
      <c r="H53" s="14"/>
      <c r="I53" s="14"/>
    </row>
    <row r="54" spans="2:9" ht="14.25">
      <c r="B54" s="14"/>
      <c r="C54" s="14"/>
      <c r="D54" s="14"/>
      <c r="E54" s="14"/>
      <c r="F54" s="14"/>
      <c r="G54" s="14"/>
      <c r="H54" s="14"/>
      <c r="I54" s="14"/>
    </row>
    <row r="55" spans="2:9" ht="14.25">
      <c r="B55" s="14"/>
      <c r="C55" s="14"/>
      <c r="D55" s="14"/>
      <c r="E55" s="14"/>
      <c r="F55" s="14"/>
      <c r="G55" s="14"/>
      <c r="H55" s="14"/>
      <c r="I55" s="14"/>
    </row>
    <row r="56" spans="2:7" ht="14.25">
      <c r="B56" s="14"/>
      <c r="C56" s="14"/>
      <c r="D56" s="14"/>
      <c r="E56" s="14"/>
      <c r="F56" s="14"/>
      <c r="G56" s="14"/>
    </row>
    <row r="57" spans="2:7" ht="14.25">
      <c r="B57" s="14"/>
      <c r="C57" s="14"/>
      <c r="D57" s="14"/>
      <c r="E57" s="14"/>
      <c r="F57" s="14"/>
      <c r="G57" s="14"/>
    </row>
    <row r="58" spans="2:7" ht="14.25">
      <c r="B58" s="14"/>
      <c r="C58" s="14"/>
      <c r="D58" s="14"/>
      <c r="E58" s="14"/>
      <c r="F58" s="14"/>
      <c r="G58" s="14"/>
    </row>
    <row r="59" spans="2:7" ht="14.25">
      <c r="B59" s="14"/>
      <c r="C59" s="14"/>
      <c r="D59" s="14"/>
      <c r="E59" s="14"/>
      <c r="F59" s="14"/>
      <c r="G59" s="14"/>
    </row>
    <row r="60" spans="2:7" ht="14.25">
      <c r="B60" s="14"/>
      <c r="C60" s="14"/>
      <c r="D60" s="14"/>
      <c r="E60" s="14"/>
      <c r="F60" s="14"/>
      <c r="G60" s="14"/>
    </row>
    <row r="61" spans="2:7" ht="14.25">
      <c r="B61" s="14"/>
      <c r="C61" s="14"/>
      <c r="D61" s="14"/>
      <c r="E61" s="14"/>
      <c r="F61" s="14"/>
      <c r="G61" s="14"/>
    </row>
    <row r="62" spans="2:7" ht="14.25">
      <c r="B62" s="14"/>
      <c r="C62" s="14"/>
      <c r="D62" s="14"/>
      <c r="E62" s="14"/>
      <c r="F62" s="14"/>
      <c r="G62" s="14"/>
    </row>
    <row r="63" spans="2:7" ht="14.25">
      <c r="B63" s="14"/>
      <c r="C63" s="14"/>
      <c r="D63" s="14"/>
      <c r="E63" s="14"/>
      <c r="F63" s="14"/>
      <c r="G63" s="14"/>
    </row>
    <row r="64" spans="2:7" ht="14.25">
      <c r="B64" s="14"/>
      <c r="C64" s="14"/>
      <c r="D64" s="14"/>
      <c r="E64" s="14"/>
      <c r="F64" s="14"/>
      <c r="G64" s="14"/>
    </row>
    <row r="65" spans="2:7" ht="14.25">
      <c r="B65" s="14"/>
      <c r="C65" s="14"/>
      <c r="D65" s="14"/>
      <c r="E65" s="14"/>
      <c r="F65" s="14"/>
      <c r="G65" s="14"/>
    </row>
    <row r="66" spans="2:7" ht="14.25">
      <c r="B66" s="14"/>
      <c r="C66" s="14"/>
      <c r="D66" s="14"/>
      <c r="E66" s="14"/>
      <c r="F66" s="14"/>
      <c r="G66" s="14"/>
    </row>
    <row r="67" spans="2:7" ht="14.25">
      <c r="B67" s="14"/>
      <c r="C67" s="14"/>
      <c r="D67" s="14"/>
      <c r="E67" s="14"/>
      <c r="F67" s="14"/>
      <c r="G67" s="14"/>
    </row>
    <row r="68" spans="2:7" ht="14.25">
      <c r="B68" s="14"/>
      <c r="C68" s="14"/>
      <c r="D68" s="14"/>
      <c r="E68" s="14"/>
      <c r="F68" s="14"/>
      <c r="G68" s="14"/>
    </row>
    <row r="69" spans="2:7" ht="14.25">
      <c r="B69" s="14"/>
      <c r="C69" s="14"/>
      <c r="D69" s="14"/>
      <c r="E69" s="14"/>
      <c r="F69" s="14"/>
      <c r="G69" s="14"/>
    </row>
    <row r="70" spans="2:7" ht="14.25">
      <c r="B70" s="14"/>
      <c r="C70" s="14"/>
      <c r="D70" s="14"/>
      <c r="E70" s="14"/>
      <c r="F70" s="14"/>
      <c r="G70" s="14"/>
    </row>
    <row r="71" spans="2:7" ht="14.25">
      <c r="B71" s="14"/>
      <c r="C71" s="14"/>
      <c r="D71" s="14"/>
      <c r="E71" s="14"/>
      <c r="F71" s="14"/>
      <c r="G71" s="14"/>
    </row>
    <row r="72" spans="2:7" ht="14.25">
      <c r="B72" s="14"/>
      <c r="C72" s="14"/>
      <c r="D72" s="14"/>
      <c r="E72" s="14"/>
      <c r="F72" s="14"/>
      <c r="G72" s="14"/>
    </row>
    <row r="73" spans="2:7" ht="14.25">
      <c r="B73" s="14"/>
      <c r="C73" s="14"/>
      <c r="D73" s="14"/>
      <c r="E73" s="14"/>
      <c r="F73" s="14"/>
      <c r="G73" s="14"/>
    </row>
    <row r="74" spans="2:7" ht="14.25">
      <c r="B74" s="14"/>
      <c r="C74" s="14"/>
      <c r="D74" s="14"/>
      <c r="E74" s="14"/>
      <c r="F74" s="14"/>
      <c r="G74" s="14"/>
    </row>
    <row r="75" spans="2:7" ht="14.25">
      <c r="B75" s="14"/>
      <c r="C75" s="14"/>
      <c r="D75" s="14"/>
      <c r="E75" s="14"/>
      <c r="F75" s="14"/>
      <c r="G75" s="14"/>
    </row>
    <row r="76" spans="2:7" ht="14.25">
      <c r="B76" s="14"/>
      <c r="C76" s="14"/>
      <c r="D76" s="14"/>
      <c r="E76" s="14"/>
      <c r="F76" s="14"/>
      <c r="G76" s="14"/>
    </row>
    <row r="77" spans="2:7" ht="14.25">
      <c r="B77" s="14"/>
      <c r="C77" s="14"/>
      <c r="D77" s="14"/>
      <c r="E77" s="14"/>
      <c r="F77" s="14"/>
      <c r="G77" s="14"/>
    </row>
    <row r="78" spans="2:7" ht="14.25">
      <c r="B78" s="14"/>
      <c r="C78" s="14"/>
      <c r="D78" s="14"/>
      <c r="E78" s="14"/>
      <c r="F78" s="14"/>
      <c r="G78" s="14"/>
    </row>
    <row r="79" spans="2:7" ht="14.25">
      <c r="B79" s="14"/>
      <c r="C79" s="14"/>
      <c r="D79" s="14"/>
      <c r="E79" s="14"/>
      <c r="F79" s="14"/>
      <c r="G79" s="14"/>
    </row>
    <row r="80" spans="2:7" ht="14.25">
      <c r="B80" s="14"/>
      <c r="C80" s="14"/>
      <c r="D80" s="14"/>
      <c r="E80" s="14"/>
      <c r="F80" s="14"/>
      <c r="G80" s="14"/>
    </row>
    <row r="81" spans="2:7" ht="14.25">
      <c r="B81" s="14"/>
      <c r="C81" s="14"/>
      <c r="D81" s="14"/>
      <c r="E81" s="14"/>
      <c r="F81" s="14"/>
      <c r="G81" s="14"/>
    </row>
    <row r="82" spans="2:7" ht="14.25">
      <c r="B82" s="14"/>
      <c r="C82" s="14"/>
      <c r="D82" s="14"/>
      <c r="E82" s="14"/>
      <c r="F82" s="14"/>
      <c r="G82" s="14"/>
    </row>
    <row r="83" spans="2:7" ht="14.25">
      <c r="B83" s="14"/>
      <c r="C83" s="14"/>
      <c r="D83" s="14"/>
      <c r="E83" s="14"/>
      <c r="F83" s="14"/>
      <c r="G83" s="14"/>
    </row>
  </sheetData>
  <sheetProtection formatCells="0" formatColumns="0" formatRows="0" insertColumns="0" insertRows="0" insertHyperlinks="0" deleteColumns="0" deleteRows="0" selectLockedCells="1" sort="0" autoFilter="0" pivotTables="0"/>
  <mergeCells count="3">
    <mergeCell ref="A1:H1"/>
    <mergeCell ref="B2:H2"/>
    <mergeCell ref="B3:H3"/>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A1">
      <selection activeCell="A16" sqref="A16"/>
    </sheetView>
  </sheetViews>
  <sheetFormatPr defaultColWidth="9.140625" defaultRowHeight="15"/>
  <cols>
    <col min="1" max="1" width="69.00390625" style="0" customWidth="1"/>
    <col min="2" max="2" width="13.00390625" style="0" bestFit="1" customWidth="1"/>
    <col min="4" max="4" width="22.57421875" style="0" bestFit="1" customWidth="1"/>
  </cols>
  <sheetData>
    <row r="1" spans="1:9" ht="24.75">
      <c r="A1" s="240" t="s">
        <v>129</v>
      </c>
      <c r="B1" s="67"/>
      <c r="C1" s="67"/>
      <c r="D1" s="67"/>
      <c r="E1" s="67"/>
      <c r="F1" s="67"/>
      <c r="G1" s="67"/>
      <c r="I1" s="46"/>
    </row>
    <row r="2" spans="1:10" ht="24.75">
      <c r="A2" s="241" t="s">
        <v>252</v>
      </c>
      <c r="B2" s="64"/>
      <c r="C2" s="64"/>
      <c r="D2" s="64"/>
      <c r="E2" s="64"/>
      <c r="F2" s="64"/>
      <c r="G2" s="64"/>
      <c r="I2" s="48"/>
      <c r="J2" s="48"/>
    </row>
    <row r="3" spans="1:10" ht="24.75">
      <c r="A3" s="64"/>
      <c r="B3" s="64"/>
      <c r="C3" s="64"/>
      <c r="D3" s="64"/>
      <c r="E3" s="64"/>
      <c r="F3" s="64"/>
      <c r="G3" s="64"/>
      <c r="I3" s="48"/>
      <c r="J3" s="48"/>
    </row>
    <row r="4" spans="1:7" ht="22.5">
      <c r="A4" s="242" t="str">
        <f>'1.Budget Grant Calculation'!C3</f>
        <v>Voluntary Secondary School</v>
      </c>
      <c r="C4" s="65"/>
      <c r="D4" s="65"/>
      <c r="E4" s="65"/>
      <c r="F4" s="65"/>
      <c r="G4" s="66"/>
    </row>
    <row r="5" spans="1:7" ht="22.5">
      <c r="A5" s="242" t="str">
        <f>'1.Budget Grant Calculation'!C4</f>
        <v>12345Q</v>
      </c>
      <c r="C5" s="65"/>
      <c r="D5" s="65"/>
      <c r="E5" s="65"/>
      <c r="F5" s="65"/>
      <c r="G5" s="66"/>
    </row>
    <row r="6" spans="1:6" ht="21">
      <c r="A6" s="20"/>
      <c r="B6" s="10"/>
      <c r="C6" s="10"/>
      <c r="D6" s="10"/>
      <c r="E6" s="10"/>
      <c r="F6" s="10"/>
    </row>
    <row r="7" spans="1:6" ht="21">
      <c r="A7" s="107" t="s">
        <v>265</v>
      </c>
      <c r="B7" s="115">
        <f>'3. Opening Bank  Position'!H23</f>
        <v>0</v>
      </c>
      <c r="C7" s="10"/>
      <c r="E7" s="10"/>
      <c r="F7" s="10"/>
    </row>
    <row r="8" spans="1:6" ht="21">
      <c r="A8" s="107"/>
      <c r="B8" s="114"/>
      <c r="C8" s="10"/>
      <c r="E8" s="10"/>
      <c r="F8" s="10"/>
    </row>
    <row r="9" spans="1:6" ht="21">
      <c r="A9" s="107" t="s">
        <v>79</v>
      </c>
      <c r="B9" s="114">
        <f>'2. Income &amp; Expenditure Budget'!G66</f>
        <v>199931.625</v>
      </c>
      <c r="C9" s="10"/>
      <c r="E9" s="10"/>
      <c r="F9" s="10"/>
    </row>
    <row r="10" spans="1:6" ht="21">
      <c r="A10" s="107"/>
      <c r="B10" s="114"/>
      <c r="C10" s="10"/>
      <c r="E10" s="10"/>
      <c r="F10" s="10"/>
    </row>
    <row r="11" spans="1:6" ht="21">
      <c r="A11" s="107" t="s">
        <v>80</v>
      </c>
      <c r="B11" s="114">
        <f>'2. Income &amp; Expenditure Budget'!G177</f>
        <v>18809.7</v>
      </c>
      <c r="C11" s="10"/>
      <c r="E11" s="10"/>
      <c r="F11" s="10"/>
    </row>
    <row r="12" spans="1:6" ht="21">
      <c r="A12" s="107"/>
      <c r="B12" s="114"/>
      <c r="C12" s="10"/>
      <c r="E12" s="10"/>
      <c r="F12" s="10"/>
    </row>
    <row r="13" spans="1:6" ht="21">
      <c r="A13" s="107" t="s">
        <v>102</v>
      </c>
      <c r="B13" s="114">
        <f>'2. Income &amp; Expenditure Budget'!G172</f>
        <v>0</v>
      </c>
      <c r="C13" s="10"/>
      <c r="E13" s="10"/>
      <c r="F13" s="10"/>
    </row>
    <row r="14" spans="1:6" ht="21" thickBot="1">
      <c r="A14" s="20"/>
      <c r="B14" s="113"/>
      <c r="C14" s="10"/>
      <c r="E14" s="10"/>
      <c r="F14" s="10"/>
    </row>
    <row r="15" spans="1:6" ht="21" thickBot="1">
      <c r="A15" s="278" t="s">
        <v>266</v>
      </c>
      <c r="B15" s="243">
        <f>B7+B9-B11+B13</f>
        <v>181121.925</v>
      </c>
      <c r="C15" s="10"/>
      <c r="E15" s="10"/>
      <c r="F15" s="10"/>
    </row>
    <row r="16" spans="1:6" ht="21">
      <c r="A16" s="20"/>
      <c r="B16" s="10"/>
      <c r="C16" s="10"/>
      <c r="D16" s="11"/>
      <c r="E16" s="10"/>
      <c r="F16" s="10"/>
    </row>
    <row r="17" spans="1:6" ht="21">
      <c r="A17" s="20"/>
      <c r="B17" s="10"/>
      <c r="C17" s="10"/>
      <c r="D17" s="11"/>
      <c r="E17" s="10"/>
      <c r="F17" s="10"/>
    </row>
    <row r="18" spans="1:6" ht="21">
      <c r="A18" s="20"/>
      <c r="B18" s="10"/>
      <c r="C18" s="10"/>
      <c r="D18" s="11"/>
      <c r="E18" s="10"/>
      <c r="F18" s="10"/>
    </row>
    <row r="19" spans="1:6" ht="21">
      <c r="A19" s="10"/>
      <c r="B19" s="10"/>
      <c r="C19" s="10"/>
      <c r="D19" s="10"/>
      <c r="E19" s="10"/>
      <c r="F19" s="10"/>
    </row>
    <row r="20" spans="1:6" ht="21">
      <c r="A20" s="10"/>
      <c r="B20" s="10"/>
      <c r="C20" s="10"/>
      <c r="D20" s="10"/>
      <c r="E20" s="10"/>
      <c r="F20" s="10"/>
    </row>
  </sheetData>
  <sheetProtection formatCells="0" formatColumns="0" formatRows="0" insertColumns="0" insertRows="0" insertHyperlinks="0" deleteColumns="0" deleteRows="0" selectLockedCells="1" sort="0" autoFilter="0" pivotTables="0"/>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61"/>
  <sheetViews>
    <sheetView zoomScalePageLayoutView="0" workbookViewId="0" topLeftCell="A22">
      <selection activeCell="F12" sqref="F12"/>
    </sheetView>
  </sheetViews>
  <sheetFormatPr defaultColWidth="9.140625" defaultRowHeight="15"/>
  <cols>
    <col min="1" max="1" width="5.7109375" style="0" customWidth="1"/>
    <col min="2" max="2" width="61.8515625" style="0" customWidth="1"/>
    <col min="3" max="3" width="29.00390625" style="0" customWidth="1"/>
  </cols>
  <sheetData>
    <row r="1" spans="1:10" ht="24.75">
      <c r="A1" s="68"/>
      <c r="B1" s="335" t="s">
        <v>130</v>
      </c>
      <c r="C1" s="335"/>
      <c r="D1" s="279"/>
      <c r="E1" s="279"/>
      <c r="F1" s="279"/>
      <c r="G1" s="279"/>
      <c r="H1" s="279"/>
      <c r="I1" s="46"/>
      <c r="J1" s="46"/>
    </row>
    <row r="2" spans="1:11" ht="24.75">
      <c r="A2" s="68"/>
      <c r="B2" s="336" t="str">
        <f>'1.Budget Grant Calculation'!B2:H2</f>
        <v>PPP School Budget 2019/20</v>
      </c>
      <c r="C2" s="336"/>
      <c r="D2" s="280"/>
      <c r="E2" s="280"/>
      <c r="F2" s="280"/>
      <c r="G2" s="280"/>
      <c r="H2" s="280"/>
      <c r="I2" s="48"/>
      <c r="J2" s="48"/>
      <c r="K2" s="48"/>
    </row>
    <row r="3" spans="1:8" ht="23.25">
      <c r="A3" s="68"/>
      <c r="B3" s="112"/>
      <c r="C3" s="112"/>
      <c r="D3" s="112"/>
      <c r="E3" s="112"/>
      <c r="F3" s="112"/>
      <c r="G3" s="112"/>
      <c r="H3" s="112"/>
    </row>
    <row r="4" spans="1:8" ht="23.25">
      <c r="A4" s="68"/>
      <c r="B4" s="244" t="str">
        <f>'1.Budget Grant Calculation'!C3</f>
        <v>Voluntary Secondary School</v>
      </c>
      <c r="D4" s="109"/>
      <c r="E4" s="109"/>
      <c r="F4" s="109"/>
      <c r="G4" s="109"/>
      <c r="H4" s="118"/>
    </row>
    <row r="5" spans="1:8" ht="23.25">
      <c r="A5" s="68"/>
      <c r="B5" s="244" t="str">
        <f>'1.Budget Grant Calculation'!C4</f>
        <v>12345Q</v>
      </c>
      <c r="D5" s="109"/>
      <c r="E5" s="109"/>
      <c r="F5" s="109"/>
      <c r="G5" s="109"/>
      <c r="H5" s="118"/>
    </row>
    <row r="6" spans="2:14" ht="20.25">
      <c r="B6" s="44"/>
      <c r="D6" s="254"/>
      <c r="E6" s="255"/>
      <c r="F6" s="255"/>
      <c r="G6" s="255"/>
      <c r="H6" s="255"/>
      <c r="I6" s="255"/>
      <c r="J6" s="255"/>
      <c r="K6" s="255"/>
      <c r="L6" s="255"/>
      <c r="M6" s="255"/>
      <c r="N6" s="255"/>
    </row>
    <row r="7" spans="1:14" ht="21">
      <c r="A7" s="63"/>
      <c r="B7" s="245" t="s">
        <v>267</v>
      </c>
      <c r="C7" s="246" t="s">
        <v>91</v>
      </c>
      <c r="D7" s="254"/>
      <c r="E7" s="254"/>
      <c r="F7" s="254"/>
      <c r="G7" s="254"/>
      <c r="H7" s="254"/>
      <c r="I7" s="254"/>
      <c r="J7" s="254"/>
      <c r="K7" s="254"/>
      <c r="L7" s="254"/>
      <c r="M7" s="254"/>
      <c r="N7" s="254"/>
    </row>
    <row r="8" spans="1:5" ht="30" customHeight="1">
      <c r="A8" s="73" t="s">
        <v>114</v>
      </c>
      <c r="B8" s="245" t="s">
        <v>90</v>
      </c>
      <c r="C8" s="119"/>
      <c r="D8" s="63"/>
      <c r="E8" s="63"/>
    </row>
    <row r="9" spans="1:5" ht="16.5" customHeight="1">
      <c r="A9" s="63"/>
      <c r="B9" s="120"/>
      <c r="C9" s="120"/>
      <c r="D9" s="63"/>
      <c r="E9" s="63"/>
    </row>
    <row r="10" spans="1:5" ht="16.5" customHeight="1">
      <c r="A10" s="63"/>
      <c r="B10" s="120"/>
      <c r="C10" s="119"/>
      <c r="D10" s="63"/>
      <c r="E10" s="63"/>
    </row>
    <row r="11" spans="1:5" ht="16.5" customHeight="1">
      <c r="A11" s="63"/>
      <c r="B11" s="125" t="s">
        <v>115</v>
      </c>
      <c r="C11" s="126">
        <v>0</v>
      </c>
      <c r="D11" s="63"/>
      <c r="E11" s="63"/>
    </row>
    <row r="12" spans="1:5" ht="16.5" customHeight="1">
      <c r="A12" s="63"/>
      <c r="B12" s="127"/>
      <c r="C12" s="126"/>
      <c r="D12" s="63"/>
      <c r="E12" s="63"/>
    </row>
    <row r="13" spans="1:5" ht="16.5" customHeight="1">
      <c r="A13" s="63"/>
      <c r="B13" s="128" t="s">
        <v>165</v>
      </c>
      <c r="C13" s="126">
        <v>0</v>
      </c>
      <c r="D13" s="63"/>
      <c r="E13" s="63"/>
    </row>
    <row r="14" spans="1:5" ht="16.5" customHeight="1">
      <c r="A14" s="63"/>
      <c r="B14" s="127"/>
      <c r="C14" s="126" t="s">
        <v>85</v>
      </c>
      <c r="D14" s="63"/>
      <c r="E14" s="63"/>
    </row>
    <row r="15" spans="1:5" ht="16.5" customHeight="1">
      <c r="A15" s="63"/>
      <c r="B15" s="128" t="s">
        <v>166</v>
      </c>
      <c r="C15" s="126">
        <v>0</v>
      </c>
      <c r="D15" s="63"/>
      <c r="E15" s="63"/>
    </row>
    <row r="16" spans="1:5" ht="16.5" customHeight="1">
      <c r="A16" s="63"/>
      <c r="B16" s="129"/>
      <c r="C16" s="126"/>
      <c r="D16" s="63"/>
      <c r="E16" s="63"/>
    </row>
    <row r="17" spans="1:5" ht="16.5" customHeight="1">
      <c r="A17" s="63"/>
      <c r="B17" s="245" t="s">
        <v>169</v>
      </c>
      <c r="C17" s="247">
        <f>SUM(C11:C16)</f>
        <v>0</v>
      </c>
      <c r="D17" s="63"/>
      <c r="E17" s="63"/>
    </row>
    <row r="18" spans="1:5" ht="16.5" customHeight="1">
      <c r="A18" s="63"/>
      <c r="B18" s="121"/>
      <c r="C18" s="122"/>
      <c r="D18" s="63"/>
      <c r="E18" s="63"/>
    </row>
    <row r="19" spans="1:5" ht="16.5" customHeight="1">
      <c r="A19" s="75" t="s">
        <v>92</v>
      </c>
      <c r="B19" s="120"/>
      <c r="C19" s="119"/>
      <c r="D19" s="63"/>
      <c r="E19" s="63"/>
    </row>
    <row r="20" spans="1:5" ht="30" customHeight="1">
      <c r="A20" s="63"/>
      <c r="B20" s="248" t="s">
        <v>93</v>
      </c>
      <c r="C20" s="249"/>
      <c r="D20" s="63"/>
      <c r="E20" s="63"/>
    </row>
    <row r="21" spans="1:5" ht="16.5" customHeight="1">
      <c r="A21" s="63"/>
      <c r="B21" s="123"/>
      <c r="C21" s="119"/>
      <c r="D21" s="63"/>
      <c r="E21" s="63"/>
    </row>
    <row r="22" spans="1:5" ht="16.5" customHeight="1">
      <c r="A22" s="63"/>
      <c r="B22" s="130" t="s">
        <v>135</v>
      </c>
      <c r="C22" s="131">
        <v>0</v>
      </c>
      <c r="D22" s="63"/>
      <c r="E22" s="63"/>
    </row>
    <row r="23" spans="1:5" ht="16.5" customHeight="1">
      <c r="A23" s="63"/>
      <c r="B23" s="130" t="s">
        <v>85</v>
      </c>
      <c r="C23" s="126"/>
      <c r="D23" s="63"/>
      <c r="E23" s="63"/>
    </row>
    <row r="24" spans="1:5" ht="16.5" customHeight="1">
      <c r="A24" s="63"/>
      <c r="B24" s="130" t="s">
        <v>121</v>
      </c>
      <c r="C24" s="131">
        <v>0</v>
      </c>
      <c r="D24" s="63"/>
      <c r="E24" s="63"/>
    </row>
    <row r="25" spans="1:5" ht="16.5" customHeight="1">
      <c r="A25" s="63"/>
      <c r="B25" s="132"/>
      <c r="C25" s="126"/>
      <c r="D25" s="63"/>
      <c r="E25" s="63"/>
    </row>
    <row r="26" spans="1:5" ht="16.5" customHeight="1">
      <c r="A26" s="63"/>
      <c r="B26" s="130" t="s">
        <v>116</v>
      </c>
      <c r="C26" s="131">
        <v>0</v>
      </c>
      <c r="D26" s="63"/>
      <c r="E26" s="63"/>
    </row>
    <row r="27" spans="1:5" ht="16.5" customHeight="1">
      <c r="A27" s="63"/>
      <c r="B27" s="132"/>
      <c r="C27" s="126"/>
      <c r="D27" s="63"/>
      <c r="E27" s="63"/>
    </row>
    <row r="28" spans="1:5" ht="16.5" customHeight="1">
      <c r="A28" s="63"/>
      <c r="B28" s="130" t="s">
        <v>122</v>
      </c>
      <c r="C28" s="131">
        <v>0</v>
      </c>
      <c r="D28" s="63"/>
      <c r="E28" s="63"/>
    </row>
    <row r="29" spans="1:5" ht="16.5" customHeight="1">
      <c r="A29" s="63"/>
      <c r="B29" s="132"/>
      <c r="C29" s="126"/>
      <c r="D29" s="63"/>
      <c r="E29" s="63"/>
    </row>
    <row r="30" spans="1:5" ht="16.5" customHeight="1">
      <c r="A30" s="63"/>
      <c r="B30" s="130" t="s">
        <v>94</v>
      </c>
      <c r="C30" s="131">
        <v>0</v>
      </c>
      <c r="D30" s="63"/>
      <c r="E30" s="63"/>
    </row>
    <row r="31" spans="1:5" ht="16.5" customHeight="1">
      <c r="A31" s="63"/>
      <c r="B31" s="132"/>
      <c r="C31" s="126"/>
      <c r="D31" s="63"/>
      <c r="E31" s="63"/>
    </row>
    <row r="32" spans="1:5" ht="16.5" customHeight="1">
      <c r="A32" s="63"/>
      <c r="B32" s="130" t="s">
        <v>89</v>
      </c>
      <c r="C32" s="131">
        <v>0</v>
      </c>
      <c r="D32" s="63"/>
      <c r="E32" s="63"/>
    </row>
    <row r="33" spans="1:5" ht="16.5" customHeight="1">
      <c r="A33" s="63"/>
      <c r="B33" s="121"/>
      <c r="C33" s="119"/>
      <c r="D33" s="63"/>
      <c r="E33" s="63"/>
    </row>
    <row r="34" spans="1:5" ht="16.5" customHeight="1">
      <c r="A34" s="63"/>
      <c r="B34" s="245" t="s">
        <v>168</v>
      </c>
      <c r="C34" s="250">
        <f>SUM(C22:C33)</f>
        <v>0</v>
      </c>
      <c r="D34" s="63"/>
      <c r="E34" s="63"/>
    </row>
    <row r="35" spans="1:5" ht="16.5" customHeight="1" thickBot="1">
      <c r="A35" s="63"/>
      <c r="B35" s="251"/>
      <c r="C35" s="249"/>
      <c r="D35" s="63"/>
      <c r="E35" s="63"/>
    </row>
    <row r="36" spans="1:5" ht="16.5" customHeight="1" thickBot="1">
      <c r="A36" s="124"/>
      <c r="B36" s="244" t="s">
        <v>167</v>
      </c>
      <c r="C36" s="252">
        <f>C34-C17</f>
        <v>0</v>
      </c>
      <c r="D36" s="63"/>
      <c r="E36" s="63"/>
    </row>
    <row r="37" spans="1:5" ht="21">
      <c r="A37" s="63"/>
      <c r="B37" s="63"/>
      <c r="C37" s="74"/>
      <c r="D37" s="63"/>
      <c r="E37" s="63"/>
    </row>
    <row r="38" spans="1:5" ht="21">
      <c r="A38" s="63"/>
      <c r="B38" s="63"/>
      <c r="C38" s="74"/>
      <c r="D38" s="63"/>
      <c r="E38" s="63"/>
    </row>
    <row r="39" spans="1:5" ht="21">
      <c r="A39" s="63"/>
      <c r="B39" s="63"/>
      <c r="C39" s="74"/>
      <c r="D39" s="63"/>
      <c r="E39" s="63"/>
    </row>
    <row r="40" spans="1:5" ht="21">
      <c r="A40" s="63"/>
      <c r="B40" s="63"/>
      <c r="C40" s="74"/>
      <c r="D40" s="63"/>
      <c r="E40" s="63"/>
    </row>
    <row r="41" spans="1:5" ht="21">
      <c r="A41" s="63"/>
      <c r="B41" s="63"/>
      <c r="C41" s="74"/>
      <c r="D41" s="63"/>
      <c r="E41" s="63"/>
    </row>
    <row r="42" spans="1:5" ht="21">
      <c r="A42" s="63"/>
      <c r="B42" s="63"/>
      <c r="C42" s="74"/>
      <c r="D42" s="63"/>
      <c r="E42" s="63"/>
    </row>
    <row r="43" spans="1:5" ht="21">
      <c r="A43" s="63"/>
      <c r="B43" s="63"/>
      <c r="C43" s="74"/>
      <c r="D43" s="63"/>
      <c r="E43" s="63"/>
    </row>
    <row r="44" spans="1:5" ht="21">
      <c r="A44" s="63"/>
      <c r="B44" s="63"/>
      <c r="C44" s="74"/>
      <c r="D44" s="63"/>
      <c r="E44" s="63"/>
    </row>
    <row r="45" spans="1:5" ht="21">
      <c r="A45" s="63"/>
      <c r="B45" s="63"/>
      <c r="C45" s="74"/>
      <c r="D45" s="63"/>
      <c r="E45" s="63"/>
    </row>
    <row r="46" ht="14.25">
      <c r="C46" s="12"/>
    </row>
    <row r="47" ht="14.25">
      <c r="C47" s="12"/>
    </row>
    <row r="48" ht="14.25">
      <c r="C48" s="12"/>
    </row>
    <row r="49" ht="14.25">
      <c r="C49" s="12"/>
    </row>
    <row r="50" ht="14.25">
      <c r="C50" s="12"/>
    </row>
    <row r="51" ht="14.25">
      <c r="C51" s="12"/>
    </row>
    <row r="52" ht="14.25">
      <c r="C52" s="12"/>
    </row>
    <row r="53" ht="14.25">
      <c r="C53" s="12"/>
    </row>
    <row r="54" ht="14.25">
      <c r="C54" s="12"/>
    </row>
    <row r="55" ht="14.25">
      <c r="C55" s="12"/>
    </row>
    <row r="56" ht="14.25">
      <c r="C56" s="12"/>
    </row>
    <row r="57" ht="14.25">
      <c r="C57" s="12"/>
    </row>
    <row r="58" ht="14.25">
      <c r="C58" s="12"/>
    </row>
    <row r="59" ht="14.25">
      <c r="C59" s="12"/>
    </row>
    <row r="60" ht="14.25">
      <c r="C60" s="12"/>
    </row>
    <row r="61" ht="14.25">
      <c r="C61" s="12"/>
    </row>
  </sheetData>
  <sheetProtection/>
  <mergeCells count="2">
    <mergeCell ref="B1:C1"/>
    <mergeCell ref="B2:C2"/>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174"/>
  <sheetViews>
    <sheetView zoomScalePageLayoutView="0" workbookViewId="0" topLeftCell="A173">
      <selection activeCell="B106" sqref="B106"/>
    </sheetView>
  </sheetViews>
  <sheetFormatPr defaultColWidth="9.140625" defaultRowHeight="15"/>
  <cols>
    <col min="6" max="6" width="11.28125" style="0" bestFit="1" customWidth="1"/>
    <col min="7" max="18" width="9.57421875" style="0" bestFit="1" customWidth="1"/>
  </cols>
  <sheetData>
    <row r="1" spans="1:18" ht="18">
      <c r="A1" s="337" t="str">
        <f>'1.Budget Grant Calculation'!C3</f>
        <v>Voluntary Secondary School</v>
      </c>
      <c r="B1" s="337"/>
      <c r="C1" s="337"/>
      <c r="D1" s="337"/>
      <c r="E1" s="337"/>
      <c r="F1" s="337"/>
      <c r="G1" s="337"/>
      <c r="H1" s="337"/>
      <c r="I1" s="337"/>
      <c r="J1" s="337"/>
      <c r="K1" s="337"/>
      <c r="L1" s="337"/>
      <c r="M1" s="337"/>
      <c r="N1" s="337"/>
      <c r="O1" s="337"/>
      <c r="P1" s="337"/>
      <c r="Q1" s="337"/>
      <c r="R1" s="337"/>
    </row>
    <row r="2" ht="18">
      <c r="A2" s="109" t="str">
        <f>'1.Budget Grant Calculation'!B2</f>
        <v>PPP School Budget 2019/20</v>
      </c>
    </row>
    <row r="3" ht="18">
      <c r="A3" s="109" t="s">
        <v>236</v>
      </c>
    </row>
    <row r="4" spans="1:6" ht="15" thickBot="1">
      <c r="A4" s="98"/>
      <c r="B4" s="99"/>
      <c r="C4" s="98"/>
      <c r="D4" s="4"/>
      <c r="F4" s="42"/>
    </row>
    <row r="5" spans="1:18" s="51" customFormat="1" ht="18" thickBot="1">
      <c r="A5" s="310"/>
      <c r="B5" s="212" t="s">
        <v>0</v>
      </c>
      <c r="C5" s="311"/>
      <c r="D5" s="311"/>
      <c r="E5" s="311"/>
      <c r="F5" s="312" t="s">
        <v>223</v>
      </c>
      <c r="G5" s="313" t="s">
        <v>224</v>
      </c>
      <c r="H5" s="313" t="s">
        <v>225</v>
      </c>
      <c r="I5" s="313" t="s">
        <v>226</v>
      </c>
      <c r="J5" s="313" t="s">
        <v>227</v>
      </c>
      <c r="K5" s="313" t="s">
        <v>228</v>
      </c>
      <c r="L5" s="313" t="s">
        <v>229</v>
      </c>
      <c r="M5" s="313" t="s">
        <v>230</v>
      </c>
      <c r="N5" s="313" t="s">
        <v>231</v>
      </c>
      <c r="O5" s="313" t="s">
        <v>232</v>
      </c>
      <c r="P5" s="313" t="s">
        <v>233</v>
      </c>
      <c r="Q5" s="313" t="s">
        <v>234</v>
      </c>
      <c r="R5" s="313" t="s">
        <v>235</v>
      </c>
    </row>
    <row r="6" spans="1:18" ht="15" thickBot="1">
      <c r="A6" s="208"/>
      <c r="B6" s="58"/>
      <c r="C6" s="58"/>
      <c r="D6" s="58"/>
      <c r="E6" s="58"/>
      <c r="F6" s="283"/>
      <c r="G6" s="284"/>
      <c r="H6" s="284"/>
      <c r="I6" s="284"/>
      <c r="J6" s="284"/>
      <c r="K6" s="284"/>
      <c r="L6" s="284"/>
      <c r="M6" s="284"/>
      <c r="N6" s="284"/>
      <c r="O6" s="284"/>
      <c r="P6" s="284"/>
      <c r="Q6" s="284"/>
      <c r="R6" s="284"/>
    </row>
    <row r="7" spans="1:18" ht="15" thickBot="1">
      <c r="A7" s="159" t="s">
        <v>1</v>
      </c>
      <c r="B7" s="158"/>
      <c r="C7" s="155"/>
      <c r="D7" s="155"/>
      <c r="E7" s="156"/>
      <c r="F7" s="285"/>
      <c r="G7" s="283"/>
      <c r="H7" s="283"/>
      <c r="I7" s="283"/>
      <c r="J7" s="283"/>
      <c r="K7" s="283"/>
      <c r="L7" s="283"/>
      <c r="M7" s="283"/>
      <c r="N7" s="283"/>
      <c r="O7" s="283"/>
      <c r="P7" s="283"/>
      <c r="Q7" s="283"/>
      <c r="R7" s="283"/>
    </row>
    <row r="8" spans="1:18" ht="14.25">
      <c r="A8" s="154">
        <v>3010</v>
      </c>
      <c r="B8" s="137" t="s">
        <v>2</v>
      </c>
      <c r="C8" s="100"/>
      <c r="D8" s="100"/>
      <c r="E8" s="161"/>
      <c r="F8" s="286">
        <f>'2. Income &amp; Expenditure Budget'!G14</f>
        <v>83165.62499999999</v>
      </c>
      <c r="G8" s="283"/>
      <c r="H8" s="283"/>
      <c r="I8" s="283"/>
      <c r="J8" s="283"/>
      <c r="K8" s="283"/>
      <c r="L8" s="283"/>
      <c r="M8" s="283"/>
      <c r="N8" s="283"/>
      <c r="O8" s="283"/>
      <c r="P8" s="283"/>
      <c r="Q8" s="283"/>
      <c r="R8" s="283"/>
    </row>
    <row r="9" spans="1:18" ht="14.25">
      <c r="A9" s="145">
        <v>3050</v>
      </c>
      <c r="B9" s="138" t="s">
        <v>3</v>
      </c>
      <c r="C9" s="101"/>
      <c r="D9" s="101"/>
      <c r="E9" s="162"/>
      <c r="F9" s="286">
        <f>'2. Income &amp; Expenditure Budget'!G15</f>
        <v>66600</v>
      </c>
      <c r="G9" s="283"/>
      <c r="H9" s="283"/>
      <c r="I9" s="283"/>
      <c r="J9" s="283"/>
      <c r="K9" s="283"/>
      <c r="L9" s="283"/>
      <c r="M9" s="283"/>
      <c r="N9" s="283"/>
      <c r="O9" s="283"/>
      <c r="P9" s="283"/>
      <c r="Q9" s="283"/>
      <c r="R9" s="283"/>
    </row>
    <row r="10" spans="1:18" ht="14.25">
      <c r="A10" s="146">
        <v>3100</v>
      </c>
      <c r="B10" s="139" t="s">
        <v>4</v>
      </c>
      <c r="C10" s="160" t="s">
        <v>204</v>
      </c>
      <c r="D10" s="160"/>
      <c r="E10" s="163"/>
      <c r="F10" s="286">
        <f>'2. Income &amp; Expenditure Budget'!G16</f>
        <v>23275</v>
      </c>
      <c r="G10" s="283"/>
      <c r="H10" s="283"/>
      <c r="I10" s="283"/>
      <c r="J10" s="283"/>
      <c r="K10" s="283"/>
      <c r="L10" s="283"/>
      <c r="M10" s="283"/>
      <c r="N10" s="283"/>
      <c r="O10" s="283"/>
      <c r="P10" s="283"/>
      <c r="Q10" s="283"/>
      <c r="R10" s="283"/>
    </row>
    <row r="11" spans="1:18" ht="14.25">
      <c r="A11" s="146">
        <v>3130</v>
      </c>
      <c r="B11" s="139" t="s">
        <v>5</v>
      </c>
      <c r="C11" s="101"/>
      <c r="D11" s="101"/>
      <c r="E11" s="162"/>
      <c r="F11" s="286">
        <f>'2. Income &amp; Expenditure Budget'!G17</f>
        <v>0</v>
      </c>
      <c r="G11" s="283"/>
      <c r="H11" s="283"/>
      <c r="I11" s="283"/>
      <c r="J11" s="283"/>
      <c r="K11" s="283"/>
      <c r="L11" s="283"/>
      <c r="M11" s="283"/>
      <c r="N11" s="283"/>
      <c r="O11" s="283"/>
      <c r="P11" s="283"/>
      <c r="Q11" s="283"/>
      <c r="R11" s="283"/>
    </row>
    <row r="12" spans="1:18" ht="14.25">
      <c r="A12" s="146">
        <v>3150</v>
      </c>
      <c r="B12" s="139" t="s">
        <v>6</v>
      </c>
      <c r="C12" s="101"/>
      <c r="D12" s="101"/>
      <c r="E12" s="162"/>
      <c r="F12" s="286">
        <f>'2. Income &amp; Expenditure Budget'!G18</f>
        <v>9600</v>
      </c>
      <c r="G12" s="283"/>
      <c r="H12" s="283"/>
      <c r="I12" s="283"/>
      <c r="J12" s="283"/>
      <c r="K12" s="283"/>
      <c r="L12" s="283"/>
      <c r="M12" s="283"/>
      <c r="N12" s="283"/>
      <c r="O12" s="283"/>
      <c r="P12" s="283"/>
      <c r="Q12" s="283"/>
      <c r="R12" s="283"/>
    </row>
    <row r="13" spans="1:18" ht="14.25">
      <c r="A13" s="146">
        <v>3170</v>
      </c>
      <c r="B13" s="139" t="s">
        <v>136</v>
      </c>
      <c r="C13" s="101"/>
      <c r="D13" s="101"/>
      <c r="E13" s="162"/>
      <c r="F13" s="286">
        <f>'2. Income &amp; Expenditure Budget'!G19</f>
        <v>260</v>
      </c>
      <c r="G13" s="283"/>
      <c r="H13" s="283"/>
      <c r="I13" s="283"/>
      <c r="J13" s="283"/>
      <c r="K13" s="283"/>
      <c r="L13" s="283"/>
      <c r="M13" s="283"/>
      <c r="N13" s="283"/>
      <c r="O13" s="283"/>
      <c r="P13" s="283"/>
      <c r="Q13" s="283"/>
      <c r="R13" s="283"/>
    </row>
    <row r="14" spans="1:18" ht="14.25">
      <c r="A14" s="146">
        <v>3200</v>
      </c>
      <c r="B14" s="139" t="s">
        <v>8</v>
      </c>
      <c r="C14" s="101"/>
      <c r="D14" s="101"/>
      <c r="E14" s="162"/>
      <c r="F14" s="286">
        <f>'2. Income &amp; Expenditure Budget'!G20</f>
        <v>2850</v>
      </c>
      <c r="G14" s="283"/>
      <c r="H14" s="283"/>
      <c r="I14" s="283"/>
      <c r="J14" s="283"/>
      <c r="K14" s="283"/>
      <c r="L14" s="283"/>
      <c r="M14" s="283"/>
      <c r="N14" s="283"/>
      <c r="O14" s="283"/>
      <c r="P14" s="283"/>
      <c r="Q14" s="283"/>
      <c r="R14" s="283"/>
    </row>
    <row r="15" spans="1:18" ht="14.25">
      <c r="A15" s="146">
        <v>3210</v>
      </c>
      <c r="B15" s="139" t="s">
        <v>9</v>
      </c>
      <c r="C15" s="101"/>
      <c r="D15" s="101"/>
      <c r="E15" s="162"/>
      <c r="F15" s="286">
        <f>'2. Income &amp; Expenditure Budget'!G21</f>
        <v>2265</v>
      </c>
      <c r="G15" s="283"/>
      <c r="H15" s="283"/>
      <c r="I15" s="283"/>
      <c r="J15" s="283"/>
      <c r="K15" s="283"/>
      <c r="L15" s="283"/>
      <c r="M15" s="283"/>
      <c r="N15" s="283"/>
      <c r="O15" s="283"/>
      <c r="P15" s="283"/>
      <c r="Q15" s="283"/>
      <c r="R15" s="283"/>
    </row>
    <row r="16" spans="1:18" ht="14.25">
      <c r="A16" s="146">
        <v>3220</v>
      </c>
      <c r="B16" s="139" t="s">
        <v>10</v>
      </c>
      <c r="C16" s="101"/>
      <c r="D16" s="101"/>
      <c r="E16" s="162"/>
      <c r="F16" s="286">
        <f>'2. Income &amp; Expenditure Budget'!G22</f>
        <v>402</v>
      </c>
      <c r="G16" s="283"/>
      <c r="H16" s="283"/>
      <c r="I16" s="283"/>
      <c r="J16" s="283"/>
      <c r="K16" s="283"/>
      <c r="L16" s="283"/>
      <c r="M16" s="283"/>
      <c r="N16" s="283"/>
      <c r="O16" s="283"/>
      <c r="P16" s="283"/>
      <c r="Q16" s="283"/>
      <c r="R16" s="283"/>
    </row>
    <row r="17" spans="1:18" ht="14.25">
      <c r="A17" s="146">
        <v>3230</v>
      </c>
      <c r="B17" s="139" t="s">
        <v>137</v>
      </c>
      <c r="C17" s="101"/>
      <c r="D17" s="101"/>
      <c r="E17" s="162"/>
      <c r="F17" s="286">
        <f>'2. Income &amp; Expenditure Budget'!G23</f>
        <v>0</v>
      </c>
      <c r="G17" s="283"/>
      <c r="H17" s="283"/>
      <c r="I17" s="283"/>
      <c r="J17" s="283"/>
      <c r="K17" s="283"/>
      <c r="L17" s="283"/>
      <c r="M17" s="283"/>
      <c r="N17" s="283"/>
      <c r="O17" s="283"/>
      <c r="P17" s="283"/>
      <c r="Q17" s="283"/>
      <c r="R17" s="283"/>
    </row>
    <row r="18" spans="1:18" ht="14.25">
      <c r="A18" s="146">
        <v>3240</v>
      </c>
      <c r="B18" s="139" t="s">
        <v>11</v>
      </c>
      <c r="C18" s="101"/>
      <c r="D18" s="101"/>
      <c r="E18" s="162"/>
      <c r="F18" s="286">
        <f>'2. Income &amp; Expenditure Budget'!G24</f>
        <v>8314</v>
      </c>
      <c r="G18" s="283"/>
      <c r="H18" s="283"/>
      <c r="I18" s="283"/>
      <c r="J18" s="283"/>
      <c r="K18" s="283"/>
      <c r="L18" s="283"/>
      <c r="M18" s="283"/>
      <c r="N18" s="283"/>
      <c r="O18" s="283"/>
      <c r="P18" s="283"/>
      <c r="Q18" s="283"/>
      <c r="R18" s="283"/>
    </row>
    <row r="19" spans="1:18" ht="14.25">
      <c r="A19" s="147">
        <v>3255</v>
      </c>
      <c r="B19" s="140" t="s">
        <v>207</v>
      </c>
      <c r="C19" s="101"/>
      <c r="D19" s="101"/>
      <c r="E19" s="162"/>
      <c r="F19" s="286">
        <f>'2. Income &amp; Expenditure Budget'!G25</f>
        <v>0</v>
      </c>
      <c r="G19" s="283"/>
      <c r="H19" s="283"/>
      <c r="I19" s="283"/>
      <c r="J19" s="283"/>
      <c r="K19" s="283"/>
      <c r="L19" s="283"/>
      <c r="M19" s="283"/>
      <c r="N19" s="283"/>
      <c r="O19" s="283"/>
      <c r="P19" s="283"/>
      <c r="Q19" s="283"/>
      <c r="R19" s="283"/>
    </row>
    <row r="20" spans="1:18" ht="14.25">
      <c r="A20" s="147">
        <v>3275</v>
      </c>
      <c r="B20" s="140" t="s">
        <v>139</v>
      </c>
      <c r="C20" s="103"/>
      <c r="D20" s="101"/>
      <c r="E20" s="162"/>
      <c r="F20" s="286">
        <f>'2. Income &amp; Expenditure Budget'!G26</f>
        <v>0</v>
      </c>
      <c r="G20" s="283"/>
      <c r="H20" s="283"/>
      <c r="I20" s="283"/>
      <c r="J20" s="283"/>
      <c r="K20" s="283"/>
      <c r="L20" s="283"/>
      <c r="M20" s="283"/>
      <c r="N20" s="283"/>
      <c r="O20" s="283"/>
      <c r="P20" s="283"/>
      <c r="Q20" s="283"/>
      <c r="R20" s="283"/>
    </row>
    <row r="21" spans="1:18" ht="14.25">
      <c r="A21" s="152">
        <v>3280</v>
      </c>
      <c r="B21" s="144" t="s">
        <v>222</v>
      </c>
      <c r="C21" s="104"/>
      <c r="D21" s="105"/>
      <c r="E21" s="164"/>
      <c r="F21" s="286">
        <f>'2. Income &amp; Expenditure Budget'!G27</f>
        <v>0</v>
      </c>
      <c r="G21" s="283"/>
      <c r="H21" s="283"/>
      <c r="I21" s="283"/>
      <c r="J21" s="283"/>
      <c r="K21" s="283"/>
      <c r="L21" s="283"/>
      <c r="M21" s="283"/>
      <c r="N21" s="283"/>
      <c r="O21" s="283"/>
      <c r="P21" s="283"/>
      <c r="Q21" s="283"/>
      <c r="R21" s="283"/>
    </row>
    <row r="22" spans="1:18" ht="15" thickBot="1">
      <c r="A22" s="148">
        <v>3290</v>
      </c>
      <c r="B22" s="142" t="s">
        <v>12</v>
      </c>
      <c r="C22" s="104"/>
      <c r="D22" s="105"/>
      <c r="E22" s="164"/>
      <c r="F22" s="286">
        <f>'2. Income &amp; Expenditure Budget'!G28</f>
        <v>3200</v>
      </c>
      <c r="G22" s="283"/>
      <c r="H22" s="283"/>
      <c r="I22" s="283"/>
      <c r="J22" s="283"/>
      <c r="K22" s="283"/>
      <c r="L22" s="283"/>
      <c r="M22" s="283"/>
      <c r="N22" s="283"/>
      <c r="O22" s="283"/>
      <c r="P22" s="283"/>
      <c r="Q22" s="283"/>
      <c r="R22" s="283"/>
    </row>
    <row r="23" spans="1:18" ht="15" thickBot="1">
      <c r="A23" s="159" t="s">
        <v>172</v>
      </c>
      <c r="B23" s="158"/>
      <c r="C23" s="155"/>
      <c r="D23" s="155"/>
      <c r="E23" s="156"/>
      <c r="F23" s="287">
        <f aca="true" t="shared" si="0" ref="F23:R23">SUM(F8:F22)</f>
        <v>199931.625</v>
      </c>
      <c r="G23" s="287">
        <f t="shared" si="0"/>
        <v>0</v>
      </c>
      <c r="H23" s="287">
        <f t="shared" si="0"/>
        <v>0</v>
      </c>
      <c r="I23" s="287">
        <f t="shared" si="0"/>
        <v>0</v>
      </c>
      <c r="J23" s="287">
        <f t="shared" si="0"/>
        <v>0</v>
      </c>
      <c r="K23" s="287">
        <f t="shared" si="0"/>
        <v>0</v>
      </c>
      <c r="L23" s="287">
        <f t="shared" si="0"/>
        <v>0</v>
      </c>
      <c r="M23" s="287">
        <f t="shared" si="0"/>
        <v>0</v>
      </c>
      <c r="N23" s="287">
        <f t="shared" si="0"/>
        <v>0</v>
      </c>
      <c r="O23" s="287">
        <f t="shared" si="0"/>
        <v>0</v>
      </c>
      <c r="P23" s="287">
        <f t="shared" si="0"/>
        <v>0</v>
      </c>
      <c r="Q23" s="287">
        <f t="shared" si="0"/>
        <v>0</v>
      </c>
      <c r="R23" s="287">
        <f t="shared" si="0"/>
        <v>0</v>
      </c>
    </row>
    <row r="24" spans="1:18" ht="15" thickBot="1">
      <c r="A24" s="149"/>
      <c r="B24" s="92" t="s">
        <v>140</v>
      </c>
      <c r="D24" s="14"/>
      <c r="E24" s="14"/>
      <c r="F24" s="288"/>
      <c r="G24" s="283"/>
      <c r="H24" s="283"/>
      <c r="I24" s="283"/>
      <c r="J24" s="283"/>
      <c r="K24" s="283"/>
      <c r="L24" s="283"/>
      <c r="M24" s="283"/>
      <c r="N24" s="283"/>
      <c r="O24" s="283"/>
      <c r="P24" s="283"/>
      <c r="Q24" s="283"/>
      <c r="R24" s="283"/>
    </row>
    <row r="25" spans="1:18" ht="15" thickBot="1">
      <c r="A25" s="159" t="s">
        <v>181</v>
      </c>
      <c r="B25" s="158"/>
      <c r="C25" s="155"/>
      <c r="D25" s="155"/>
      <c r="E25" s="156"/>
      <c r="F25" s="287"/>
      <c r="G25" s="283"/>
      <c r="H25" s="283"/>
      <c r="I25" s="283"/>
      <c r="J25" s="283"/>
      <c r="K25" s="283"/>
      <c r="L25" s="283"/>
      <c r="M25" s="283"/>
      <c r="N25" s="283"/>
      <c r="O25" s="283"/>
      <c r="P25" s="283"/>
      <c r="Q25" s="283"/>
      <c r="R25" s="283"/>
    </row>
    <row r="26" spans="1:18" ht="14.25">
      <c r="A26" s="150">
        <v>3300</v>
      </c>
      <c r="B26" s="139" t="s">
        <v>182</v>
      </c>
      <c r="C26" s="103"/>
      <c r="D26" s="101"/>
      <c r="E26" s="162"/>
      <c r="F26" s="289">
        <f>'2. Income &amp; Expenditure Budget'!G32</f>
        <v>0</v>
      </c>
      <c r="G26" s="283"/>
      <c r="H26" s="283"/>
      <c r="I26" s="283"/>
      <c r="J26" s="283"/>
      <c r="K26" s="283"/>
      <c r="L26" s="283"/>
      <c r="M26" s="283"/>
      <c r="N26" s="283"/>
      <c r="O26" s="283"/>
      <c r="P26" s="283"/>
      <c r="Q26" s="283"/>
      <c r="R26" s="283"/>
    </row>
    <row r="27" spans="1:18" ht="14.25">
      <c r="A27" s="151">
        <v>3310</v>
      </c>
      <c r="B27" s="143" t="s">
        <v>240</v>
      </c>
      <c r="C27" s="106"/>
      <c r="D27" s="100"/>
      <c r="E27" s="161"/>
      <c r="F27" s="289">
        <f>'2. Income &amp; Expenditure Budget'!G33</f>
        <v>0</v>
      </c>
      <c r="G27" s="283"/>
      <c r="H27" s="283"/>
      <c r="I27" s="283"/>
      <c r="J27" s="283"/>
      <c r="K27" s="283"/>
      <c r="L27" s="283"/>
      <c r="M27" s="283"/>
      <c r="N27" s="283"/>
      <c r="O27" s="283"/>
      <c r="P27" s="283"/>
      <c r="Q27" s="283"/>
      <c r="R27" s="283"/>
    </row>
    <row r="28" spans="1:18" ht="14.25">
      <c r="A28" s="146">
        <v>3330</v>
      </c>
      <c r="B28" s="139" t="s">
        <v>13</v>
      </c>
      <c r="C28" s="103"/>
      <c r="D28" s="101"/>
      <c r="E28" s="162"/>
      <c r="F28" s="289">
        <f>'2. Income &amp; Expenditure Budget'!G34</f>
        <v>0</v>
      </c>
      <c r="G28" s="283"/>
      <c r="H28" s="283"/>
      <c r="I28" s="283"/>
      <c r="J28" s="283"/>
      <c r="K28" s="283"/>
      <c r="L28" s="283"/>
      <c r="M28" s="283"/>
      <c r="N28" s="283"/>
      <c r="O28" s="283"/>
      <c r="P28" s="283"/>
      <c r="Q28" s="283"/>
      <c r="R28" s="283"/>
    </row>
    <row r="29" spans="1:18" ht="14.25">
      <c r="A29" s="147">
        <v>3335</v>
      </c>
      <c r="B29" s="140" t="s">
        <v>141</v>
      </c>
      <c r="C29" s="103"/>
      <c r="D29" s="101"/>
      <c r="E29" s="162"/>
      <c r="F29" s="289">
        <f>'2. Income &amp; Expenditure Budget'!G35</f>
        <v>0</v>
      </c>
      <c r="G29" s="283"/>
      <c r="H29" s="283"/>
      <c r="I29" s="283"/>
      <c r="J29" s="283"/>
      <c r="K29" s="283"/>
      <c r="L29" s="283"/>
      <c r="M29" s="283"/>
      <c r="N29" s="283"/>
      <c r="O29" s="283"/>
      <c r="P29" s="283"/>
      <c r="Q29" s="283"/>
      <c r="R29" s="283"/>
    </row>
    <row r="30" spans="1:18" ht="14.25">
      <c r="A30" s="147">
        <v>3350</v>
      </c>
      <c r="B30" s="141" t="s">
        <v>14</v>
      </c>
      <c r="C30" s="103"/>
      <c r="D30" s="101"/>
      <c r="E30" s="162"/>
      <c r="F30" s="289">
        <f>'2. Income &amp; Expenditure Budget'!G36</f>
        <v>0</v>
      </c>
      <c r="G30" s="283"/>
      <c r="H30" s="283"/>
      <c r="I30" s="283"/>
      <c r="J30" s="283"/>
      <c r="K30" s="283"/>
      <c r="L30" s="283"/>
      <c r="M30" s="283"/>
      <c r="N30" s="283"/>
      <c r="O30" s="283"/>
      <c r="P30" s="283"/>
      <c r="Q30" s="283"/>
      <c r="R30" s="283"/>
    </row>
    <row r="31" spans="1:18" ht="14.25">
      <c r="A31" s="147">
        <v>3370</v>
      </c>
      <c r="B31" s="141" t="s">
        <v>15</v>
      </c>
      <c r="C31" s="103"/>
      <c r="D31" s="101"/>
      <c r="E31" s="162"/>
      <c r="F31" s="289">
        <f>'2. Income &amp; Expenditure Budget'!G37</f>
        <v>0</v>
      </c>
      <c r="G31" s="283"/>
      <c r="H31" s="283"/>
      <c r="I31" s="283"/>
      <c r="J31" s="283"/>
      <c r="K31" s="283"/>
      <c r="L31" s="283"/>
      <c r="M31" s="283"/>
      <c r="N31" s="283"/>
      <c r="O31" s="283"/>
      <c r="P31" s="283"/>
      <c r="Q31" s="283"/>
      <c r="R31" s="283"/>
    </row>
    <row r="32" spans="1:18" ht="14.25">
      <c r="A32" s="147">
        <v>3375</v>
      </c>
      <c r="B32" s="140" t="s">
        <v>142</v>
      </c>
      <c r="C32" s="103"/>
      <c r="D32" s="101"/>
      <c r="E32" s="162"/>
      <c r="F32" s="289">
        <f>'2. Income &amp; Expenditure Budget'!G38</f>
        <v>0</v>
      </c>
      <c r="G32" s="283"/>
      <c r="H32" s="283"/>
      <c r="I32" s="283"/>
      <c r="J32" s="283"/>
      <c r="K32" s="283"/>
      <c r="L32" s="283"/>
      <c r="M32" s="283"/>
      <c r="N32" s="283"/>
      <c r="O32" s="283"/>
      <c r="P32" s="283"/>
      <c r="Q32" s="283"/>
      <c r="R32" s="283"/>
    </row>
    <row r="33" spans="1:18" ht="14.25">
      <c r="A33" s="147">
        <v>3390</v>
      </c>
      <c r="B33" s="141" t="s">
        <v>143</v>
      </c>
      <c r="C33" s="103"/>
      <c r="D33" s="101"/>
      <c r="E33" s="162"/>
      <c r="F33" s="289">
        <f>'2. Income &amp; Expenditure Budget'!G39</f>
        <v>0</v>
      </c>
      <c r="G33" s="283"/>
      <c r="H33" s="283"/>
      <c r="I33" s="283"/>
      <c r="J33" s="283"/>
      <c r="K33" s="283"/>
      <c r="L33" s="283"/>
      <c r="M33" s="283"/>
      <c r="N33" s="283"/>
      <c r="O33" s="283"/>
      <c r="P33" s="283"/>
      <c r="Q33" s="283"/>
      <c r="R33" s="283"/>
    </row>
    <row r="34" spans="1:18" ht="14.25">
      <c r="A34" s="146">
        <v>3410</v>
      </c>
      <c r="B34" s="139" t="s">
        <v>208</v>
      </c>
      <c r="C34" s="103"/>
      <c r="D34" s="101"/>
      <c r="E34" s="162"/>
      <c r="F34" s="289">
        <f>'2. Income &amp; Expenditure Budget'!G40</f>
        <v>0</v>
      </c>
      <c r="G34" s="283"/>
      <c r="H34" s="283"/>
      <c r="I34" s="283"/>
      <c r="J34" s="283"/>
      <c r="K34" s="283"/>
      <c r="L34" s="283"/>
      <c r="M34" s="283"/>
      <c r="N34" s="283"/>
      <c r="O34" s="283"/>
      <c r="P34" s="283"/>
      <c r="Q34" s="283"/>
      <c r="R34" s="283"/>
    </row>
    <row r="35" spans="1:18" ht="14.25">
      <c r="A35" s="146">
        <v>3420</v>
      </c>
      <c r="B35" s="139" t="s">
        <v>16</v>
      </c>
      <c r="C35" s="103"/>
      <c r="D35" s="101"/>
      <c r="E35" s="162"/>
      <c r="F35" s="289">
        <f>'2. Income &amp; Expenditure Budget'!G41</f>
        <v>0</v>
      </c>
      <c r="G35" s="283"/>
      <c r="H35" s="283"/>
      <c r="I35" s="283"/>
      <c r="J35" s="283"/>
      <c r="K35" s="283"/>
      <c r="L35" s="283"/>
      <c r="M35" s="283"/>
      <c r="N35" s="283"/>
      <c r="O35" s="283"/>
      <c r="P35" s="283"/>
      <c r="Q35" s="283"/>
      <c r="R35" s="283"/>
    </row>
    <row r="36" spans="1:18" ht="14.25">
      <c r="A36" s="146">
        <v>3430</v>
      </c>
      <c r="B36" s="139" t="s">
        <v>17</v>
      </c>
      <c r="C36" s="103"/>
      <c r="D36" s="101"/>
      <c r="E36" s="162"/>
      <c r="F36" s="289">
        <f>'2. Income &amp; Expenditure Budget'!G42</f>
        <v>0</v>
      </c>
      <c r="G36" s="283"/>
      <c r="H36" s="283"/>
      <c r="I36" s="283"/>
      <c r="J36" s="283"/>
      <c r="K36" s="283"/>
      <c r="L36" s="283"/>
      <c r="M36" s="283"/>
      <c r="N36" s="283"/>
      <c r="O36" s="283"/>
      <c r="P36" s="283"/>
      <c r="Q36" s="283"/>
      <c r="R36" s="283"/>
    </row>
    <row r="37" spans="1:18" ht="12" customHeight="1">
      <c r="A37" s="146">
        <v>3440</v>
      </c>
      <c r="B37" s="139" t="s">
        <v>103</v>
      </c>
      <c r="C37" s="103"/>
      <c r="D37" s="101"/>
      <c r="E37" s="162"/>
      <c r="F37" s="289">
        <f>'2. Income &amp; Expenditure Budget'!G43</f>
        <v>0</v>
      </c>
      <c r="G37" s="283"/>
      <c r="H37" s="283"/>
      <c r="I37" s="283"/>
      <c r="J37" s="283"/>
      <c r="K37" s="283"/>
      <c r="L37" s="283"/>
      <c r="M37" s="283"/>
      <c r="N37" s="283"/>
      <c r="O37" s="283"/>
      <c r="P37" s="283"/>
      <c r="Q37" s="283"/>
      <c r="R37" s="283"/>
    </row>
    <row r="38" spans="1:18" ht="12" customHeight="1">
      <c r="A38" s="146">
        <v>3450</v>
      </c>
      <c r="B38" s="139" t="s">
        <v>248</v>
      </c>
      <c r="C38" s="103"/>
      <c r="D38" s="101"/>
      <c r="E38" s="162"/>
      <c r="F38" s="289">
        <f>'2. Income &amp; Expenditure Budget'!G44</f>
        <v>0</v>
      </c>
      <c r="G38" s="283"/>
      <c r="H38" s="283"/>
      <c r="I38" s="283"/>
      <c r="J38" s="283"/>
      <c r="K38" s="283"/>
      <c r="L38" s="283"/>
      <c r="M38" s="283"/>
      <c r="N38" s="283"/>
      <c r="O38" s="283"/>
      <c r="P38" s="283"/>
      <c r="Q38" s="283"/>
      <c r="R38" s="283"/>
    </row>
    <row r="39" spans="1:18" ht="14.25">
      <c r="A39" s="146">
        <v>3490</v>
      </c>
      <c r="B39" s="139" t="s">
        <v>18</v>
      </c>
      <c r="C39" s="103"/>
      <c r="D39" s="101"/>
      <c r="E39" s="162"/>
      <c r="F39" s="289">
        <f>'2. Income &amp; Expenditure Budget'!G45</f>
        <v>0</v>
      </c>
      <c r="G39" s="283"/>
      <c r="H39" s="283"/>
      <c r="I39" s="283"/>
      <c r="J39" s="283"/>
      <c r="K39" s="283"/>
      <c r="L39" s="283"/>
      <c r="M39" s="283"/>
      <c r="N39" s="283"/>
      <c r="O39" s="283"/>
      <c r="P39" s="283"/>
      <c r="Q39" s="283"/>
      <c r="R39" s="283"/>
    </row>
    <row r="40" spans="1:18" ht="14.25">
      <c r="A40" s="147">
        <v>3495</v>
      </c>
      <c r="B40" s="140" t="s">
        <v>144</v>
      </c>
      <c r="C40" s="103"/>
      <c r="D40" s="103"/>
      <c r="E40" s="165"/>
      <c r="F40" s="289">
        <f>'2. Income &amp; Expenditure Budget'!G46</f>
        <v>0</v>
      </c>
      <c r="G40" s="283"/>
      <c r="H40" s="283"/>
      <c r="I40" s="283"/>
      <c r="J40" s="283"/>
      <c r="K40" s="283"/>
      <c r="L40" s="283"/>
      <c r="M40" s="283"/>
      <c r="N40" s="283"/>
      <c r="O40" s="283"/>
      <c r="P40" s="283"/>
      <c r="Q40" s="283"/>
      <c r="R40" s="283"/>
    </row>
    <row r="41" spans="1:18" ht="14.25">
      <c r="A41" s="147">
        <v>3500</v>
      </c>
      <c r="B41" s="141" t="s">
        <v>19</v>
      </c>
      <c r="C41" s="103"/>
      <c r="D41" s="103"/>
      <c r="E41" s="165"/>
      <c r="F41" s="289">
        <f>'2. Income &amp; Expenditure Budget'!G47</f>
        <v>0</v>
      </c>
      <c r="G41" s="283"/>
      <c r="H41" s="283"/>
      <c r="I41" s="283"/>
      <c r="J41" s="283"/>
      <c r="K41" s="283"/>
      <c r="L41" s="283"/>
      <c r="M41" s="283"/>
      <c r="N41" s="283"/>
      <c r="O41" s="283"/>
      <c r="P41" s="283"/>
      <c r="Q41" s="283"/>
      <c r="R41" s="283"/>
    </row>
    <row r="42" spans="1:18" ht="14.25">
      <c r="A42" s="147">
        <v>3510</v>
      </c>
      <c r="B42" s="141" t="s">
        <v>20</v>
      </c>
      <c r="C42" s="103"/>
      <c r="D42" s="101"/>
      <c r="E42" s="162"/>
      <c r="F42" s="289">
        <f>'2. Income &amp; Expenditure Budget'!G48</f>
        <v>0</v>
      </c>
      <c r="G42" s="283"/>
      <c r="H42" s="283"/>
      <c r="I42" s="283"/>
      <c r="J42" s="283"/>
      <c r="K42" s="283"/>
      <c r="L42" s="283"/>
      <c r="M42" s="283"/>
      <c r="N42" s="283"/>
      <c r="O42" s="283"/>
      <c r="P42" s="283"/>
      <c r="Q42" s="283"/>
      <c r="R42" s="283"/>
    </row>
    <row r="43" spans="1:18" ht="14.25">
      <c r="A43" s="147">
        <v>3520</v>
      </c>
      <c r="B43" s="141" t="s">
        <v>183</v>
      </c>
      <c r="C43" s="103"/>
      <c r="D43" s="101"/>
      <c r="E43" s="162"/>
      <c r="F43" s="289">
        <f>'2. Income &amp; Expenditure Budget'!G49</f>
        <v>0</v>
      </c>
      <c r="G43" s="283"/>
      <c r="H43" s="283"/>
      <c r="I43" s="283"/>
      <c r="J43" s="283"/>
      <c r="K43" s="283"/>
      <c r="L43" s="283"/>
      <c r="M43" s="283"/>
      <c r="N43" s="283"/>
      <c r="O43" s="283"/>
      <c r="P43" s="283"/>
      <c r="Q43" s="283"/>
      <c r="R43" s="283"/>
    </row>
    <row r="44" spans="1:18" ht="14.25">
      <c r="A44" s="147">
        <v>3530</v>
      </c>
      <c r="B44" s="141" t="s">
        <v>21</v>
      </c>
      <c r="C44" s="103"/>
      <c r="D44" s="101"/>
      <c r="E44" s="162"/>
      <c r="F44" s="289">
        <f>'2. Income &amp; Expenditure Budget'!G50</f>
        <v>0</v>
      </c>
      <c r="G44" s="283"/>
      <c r="H44" s="283"/>
      <c r="I44" s="283"/>
      <c r="J44" s="283"/>
      <c r="K44" s="283"/>
      <c r="L44" s="283"/>
      <c r="M44" s="283"/>
      <c r="N44" s="283"/>
      <c r="O44" s="283"/>
      <c r="P44" s="283"/>
      <c r="Q44" s="283"/>
      <c r="R44" s="283"/>
    </row>
    <row r="45" spans="1:18" ht="14.25">
      <c r="A45" s="147">
        <v>3535</v>
      </c>
      <c r="B45" s="140" t="s">
        <v>145</v>
      </c>
      <c r="C45" s="103"/>
      <c r="D45" s="101"/>
      <c r="E45" s="162"/>
      <c r="F45" s="289">
        <f>'2. Income &amp; Expenditure Budget'!G51</f>
        <v>0</v>
      </c>
      <c r="G45" s="283"/>
      <c r="H45" s="283"/>
      <c r="I45" s="283"/>
      <c r="J45" s="283"/>
      <c r="K45" s="283"/>
      <c r="L45" s="283"/>
      <c r="M45" s="283"/>
      <c r="N45" s="283"/>
      <c r="O45" s="283"/>
      <c r="P45" s="283"/>
      <c r="Q45" s="283"/>
      <c r="R45" s="283"/>
    </row>
    <row r="46" spans="1:18" ht="14.25">
      <c r="A46" s="146">
        <v>3550</v>
      </c>
      <c r="B46" s="139" t="s">
        <v>146</v>
      </c>
      <c r="C46" s="103"/>
      <c r="D46" s="101"/>
      <c r="E46" s="162"/>
      <c r="F46" s="289">
        <f>'2. Income &amp; Expenditure Budget'!G52</f>
        <v>0</v>
      </c>
      <c r="G46" s="283"/>
      <c r="H46" s="283"/>
      <c r="I46" s="283"/>
      <c r="J46" s="283"/>
      <c r="K46" s="283"/>
      <c r="L46" s="283"/>
      <c r="M46" s="283"/>
      <c r="N46" s="283"/>
      <c r="O46" s="283"/>
      <c r="P46" s="283"/>
      <c r="Q46" s="283"/>
      <c r="R46" s="283"/>
    </row>
    <row r="47" spans="1:18" ht="15" thickBot="1">
      <c r="A47" s="148">
        <v>3570</v>
      </c>
      <c r="B47" s="142" t="s">
        <v>22</v>
      </c>
      <c r="C47" s="104"/>
      <c r="D47" s="105"/>
      <c r="E47" s="164"/>
      <c r="F47" s="289">
        <f>'2. Income &amp; Expenditure Budget'!G53</f>
        <v>0</v>
      </c>
      <c r="G47" s="283"/>
      <c r="H47" s="283"/>
      <c r="I47" s="283"/>
      <c r="J47" s="283"/>
      <c r="K47" s="283"/>
      <c r="L47" s="283"/>
      <c r="M47" s="283"/>
      <c r="N47" s="283"/>
      <c r="O47" s="283"/>
      <c r="P47" s="283"/>
      <c r="Q47" s="283"/>
      <c r="R47" s="283"/>
    </row>
    <row r="48" spans="1:18" ht="15" thickBot="1">
      <c r="A48" s="159" t="s">
        <v>184</v>
      </c>
      <c r="B48" s="158"/>
      <c r="C48" s="155"/>
      <c r="D48" s="155"/>
      <c r="E48" s="156"/>
      <c r="F48" s="287">
        <f>SUM(F26:F47)</f>
        <v>0</v>
      </c>
      <c r="G48" s="287">
        <f aca="true" t="shared" si="1" ref="G48:R48">SUM(G26:G47)</f>
        <v>0</v>
      </c>
      <c r="H48" s="287">
        <f t="shared" si="1"/>
        <v>0</v>
      </c>
      <c r="I48" s="287">
        <f t="shared" si="1"/>
        <v>0</v>
      </c>
      <c r="J48" s="287">
        <f t="shared" si="1"/>
        <v>0</v>
      </c>
      <c r="K48" s="287">
        <f t="shared" si="1"/>
        <v>0</v>
      </c>
      <c r="L48" s="287">
        <f t="shared" si="1"/>
        <v>0</v>
      </c>
      <c r="M48" s="287">
        <f t="shared" si="1"/>
        <v>0</v>
      </c>
      <c r="N48" s="287">
        <f t="shared" si="1"/>
        <v>0</v>
      </c>
      <c r="O48" s="287">
        <f t="shared" si="1"/>
        <v>0</v>
      </c>
      <c r="P48" s="287">
        <f t="shared" si="1"/>
        <v>0</v>
      </c>
      <c r="Q48" s="287">
        <f t="shared" si="1"/>
        <v>0</v>
      </c>
      <c r="R48" s="287">
        <f t="shared" si="1"/>
        <v>0</v>
      </c>
    </row>
    <row r="49" spans="1:18" ht="15" thickBot="1">
      <c r="A49" s="149"/>
      <c r="B49" s="92" t="s">
        <v>140</v>
      </c>
      <c r="D49" s="14"/>
      <c r="E49" s="14"/>
      <c r="F49" s="290"/>
      <c r="G49" s="283"/>
      <c r="H49" s="283"/>
      <c r="I49" s="283"/>
      <c r="J49" s="283"/>
      <c r="K49" s="283"/>
      <c r="L49" s="283"/>
      <c r="M49" s="283"/>
      <c r="N49" s="283"/>
      <c r="O49" s="283"/>
      <c r="P49" s="283"/>
      <c r="Q49" s="283"/>
      <c r="R49" s="283"/>
    </row>
    <row r="50" spans="1:18" ht="15" thickBot="1">
      <c r="A50" s="159" t="s">
        <v>22</v>
      </c>
      <c r="B50" s="158"/>
      <c r="C50" s="155"/>
      <c r="D50" s="155"/>
      <c r="E50" s="156"/>
      <c r="F50" s="287"/>
      <c r="G50" s="283"/>
      <c r="H50" s="283"/>
      <c r="I50" s="283"/>
      <c r="J50" s="283"/>
      <c r="K50" s="283"/>
      <c r="L50" s="283"/>
      <c r="M50" s="283"/>
      <c r="N50" s="283"/>
      <c r="O50" s="283"/>
      <c r="P50" s="283"/>
      <c r="Q50" s="283"/>
      <c r="R50" s="283"/>
    </row>
    <row r="51" spans="1:18" ht="14.25">
      <c r="A51" s="146">
        <v>3650</v>
      </c>
      <c r="B51" s="139" t="s">
        <v>23</v>
      </c>
      <c r="C51" s="103"/>
      <c r="D51" s="101"/>
      <c r="E51" s="162"/>
      <c r="F51" s="291">
        <f>'2. Income &amp; Expenditure Budget'!G57</f>
        <v>0</v>
      </c>
      <c r="G51" s="283"/>
      <c r="H51" s="283"/>
      <c r="I51" s="283"/>
      <c r="J51" s="283"/>
      <c r="K51" s="283"/>
      <c r="L51" s="283"/>
      <c r="M51" s="283"/>
      <c r="N51" s="283"/>
      <c r="O51" s="283"/>
      <c r="P51" s="283"/>
      <c r="Q51" s="283"/>
      <c r="R51" s="283"/>
    </row>
    <row r="52" spans="1:18" ht="14.25">
      <c r="A52" s="146">
        <v>3700</v>
      </c>
      <c r="B52" s="139" t="s">
        <v>209</v>
      </c>
      <c r="C52" s="103"/>
      <c r="D52" s="101"/>
      <c r="E52" s="162"/>
      <c r="F52" s="291">
        <f>'2. Income &amp; Expenditure Budget'!G58</f>
        <v>0</v>
      </c>
      <c r="G52" s="283"/>
      <c r="H52" s="283"/>
      <c r="I52" s="283"/>
      <c r="J52" s="283"/>
      <c r="K52" s="283"/>
      <c r="L52" s="283"/>
      <c r="M52" s="283"/>
      <c r="N52" s="283"/>
      <c r="O52" s="283"/>
      <c r="P52" s="283"/>
      <c r="Q52" s="283"/>
      <c r="R52" s="283"/>
    </row>
    <row r="53" spans="1:18" ht="14.25">
      <c r="A53" s="146">
        <v>3750</v>
      </c>
      <c r="B53" s="139" t="s">
        <v>185</v>
      </c>
      <c r="C53" s="103"/>
      <c r="D53" s="101"/>
      <c r="E53" s="162"/>
      <c r="F53" s="291">
        <f>'2. Income &amp; Expenditure Budget'!G59</f>
        <v>0</v>
      </c>
      <c r="G53" s="283"/>
      <c r="H53" s="283"/>
      <c r="I53" s="283"/>
      <c r="J53" s="283"/>
      <c r="K53" s="283"/>
      <c r="L53" s="283"/>
      <c r="M53" s="283"/>
      <c r="N53" s="283"/>
      <c r="O53" s="283"/>
      <c r="P53" s="283"/>
      <c r="Q53" s="283"/>
      <c r="R53" s="283"/>
    </row>
    <row r="54" spans="1:18" ht="14.25">
      <c r="A54" s="146">
        <v>3770</v>
      </c>
      <c r="B54" s="139" t="s">
        <v>210</v>
      </c>
      <c r="C54" s="103"/>
      <c r="D54" s="101"/>
      <c r="E54" s="162"/>
      <c r="F54" s="291">
        <f>'2. Income &amp; Expenditure Budget'!G60</f>
        <v>0</v>
      </c>
      <c r="G54" s="283"/>
      <c r="H54" s="283"/>
      <c r="I54" s="283"/>
      <c r="J54" s="283"/>
      <c r="K54" s="283"/>
      <c r="L54" s="283"/>
      <c r="M54" s="283"/>
      <c r="N54" s="283"/>
      <c r="O54" s="283"/>
      <c r="P54" s="283"/>
      <c r="Q54" s="283"/>
      <c r="R54" s="283"/>
    </row>
    <row r="55" spans="1:18" ht="14.25">
      <c r="A55" s="146">
        <v>3800</v>
      </c>
      <c r="B55" s="139" t="s">
        <v>24</v>
      </c>
      <c r="C55" s="103"/>
      <c r="D55" s="101"/>
      <c r="E55" s="162"/>
      <c r="F55" s="291">
        <f>'2. Income &amp; Expenditure Budget'!G61</f>
        <v>0</v>
      </c>
      <c r="G55" s="283"/>
      <c r="H55" s="283"/>
      <c r="I55" s="283"/>
      <c r="J55" s="283"/>
      <c r="K55" s="283"/>
      <c r="L55" s="283"/>
      <c r="M55" s="283"/>
      <c r="N55" s="283"/>
      <c r="O55" s="283"/>
      <c r="P55" s="283"/>
      <c r="Q55" s="283"/>
      <c r="R55" s="283"/>
    </row>
    <row r="56" spans="1:18" ht="14.25">
      <c r="A56" s="147">
        <v>3840</v>
      </c>
      <c r="B56" s="141" t="s">
        <v>147</v>
      </c>
      <c r="C56" s="103"/>
      <c r="D56" s="101"/>
      <c r="E56" s="162"/>
      <c r="F56" s="291">
        <f>'2. Income &amp; Expenditure Budget'!G62</f>
        <v>0</v>
      </c>
      <c r="G56" s="283"/>
      <c r="H56" s="283"/>
      <c r="I56" s="283"/>
      <c r="J56" s="283"/>
      <c r="K56" s="283"/>
      <c r="L56" s="283"/>
      <c r="M56" s="283"/>
      <c r="N56" s="283"/>
      <c r="O56" s="283"/>
      <c r="P56" s="283"/>
      <c r="Q56" s="283"/>
      <c r="R56" s="283"/>
    </row>
    <row r="57" spans="1:18" ht="15" thickBot="1">
      <c r="A57" s="148">
        <v>3850</v>
      </c>
      <c r="B57" s="142" t="s">
        <v>22</v>
      </c>
      <c r="C57" s="104"/>
      <c r="D57" s="105"/>
      <c r="E57" s="164"/>
      <c r="F57" s="291">
        <f>'2. Income &amp; Expenditure Budget'!G63</f>
        <v>0</v>
      </c>
      <c r="G57" s="283"/>
      <c r="H57" s="283"/>
      <c r="I57" s="283"/>
      <c r="J57" s="283"/>
      <c r="K57" s="283"/>
      <c r="L57" s="283"/>
      <c r="M57" s="283"/>
      <c r="N57" s="283"/>
      <c r="O57" s="283"/>
      <c r="P57" s="283"/>
      <c r="Q57" s="283"/>
      <c r="R57" s="283"/>
    </row>
    <row r="58" spans="1:18" ht="15" thickBot="1">
      <c r="A58" s="159" t="s">
        <v>186</v>
      </c>
      <c r="B58" s="158"/>
      <c r="C58" s="155"/>
      <c r="D58" s="155"/>
      <c r="E58" s="156"/>
      <c r="F58" s="287">
        <f>SUM(F51:F57)</f>
        <v>0</v>
      </c>
      <c r="G58" s="287">
        <f aca="true" t="shared" si="2" ref="G58:R58">SUM(G51:G57)</f>
        <v>0</v>
      </c>
      <c r="H58" s="287">
        <f t="shared" si="2"/>
        <v>0</v>
      </c>
      <c r="I58" s="287">
        <f t="shared" si="2"/>
        <v>0</v>
      </c>
      <c r="J58" s="287">
        <f t="shared" si="2"/>
        <v>0</v>
      </c>
      <c r="K58" s="287">
        <f t="shared" si="2"/>
        <v>0</v>
      </c>
      <c r="L58" s="287">
        <f t="shared" si="2"/>
        <v>0</v>
      </c>
      <c r="M58" s="287">
        <f t="shared" si="2"/>
        <v>0</v>
      </c>
      <c r="N58" s="287">
        <f t="shared" si="2"/>
        <v>0</v>
      </c>
      <c r="O58" s="287">
        <f t="shared" si="2"/>
        <v>0</v>
      </c>
      <c r="P58" s="287">
        <f t="shared" si="2"/>
        <v>0</v>
      </c>
      <c r="Q58" s="287">
        <f t="shared" si="2"/>
        <v>0</v>
      </c>
      <c r="R58" s="287">
        <f t="shared" si="2"/>
        <v>0</v>
      </c>
    </row>
    <row r="59" spans="1:18" ht="15" thickBot="1">
      <c r="A59" s="149"/>
      <c r="B59" s="92" t="s">
        <v>140</v>
      </c>
      <c r="D59" s="14"/>
      <c r="E59" s="14"/>
      <c r="F59" s="288"/>
      <c r="G59" s="283"/>
      <c r="H59" s="283"/>
      <c r="I59" s="283"/>
      <c r="J59" s="283"/>
      <c r="K59" s="283"/>
      <c r="L59" s="283"/>
      <c r="M59" s="283"/>
      <c r="N59" s="283"/>
      <c r="O59" s="283"/>
      <c r="P59" s="283"/>
      <c r="Q59" s="283"/>
      <c r="R59" s="283"/>
    </row>
    <row r="60" spans="1:18" ht="15" thickBot="1">
      <c r="A60" s="159"/>
      <c r="B60" s="158" t="s">
        <v>25</v>
      </c>
      <c r="C60" s="155"/>
      <c r="D60" s="155"/>
      <c r="E60" s="156"/>
      <c r="F60" s="287">
        <f>F58+F48+F23</f>
        <v>199931.625</v>
      </c>
      <c r="G60" s="287">
        <f aca="true" t="shared" si="3" ref="G60:R60">G58+G48+G23</f>
        <v>0</v>
      </c>
      <c r="H60" s="287">
        <f t="shared" si="3"/>
        <v>0</v>
      </c>
      <c r="I60" s="287">
        <f t="shared" si="3"/>
        <v>0</v>
      </c>
      <c r="J60" s="287">
        <f t="shared" si="3"/>
        <v>0</v>
      </c>
      <c r="K60" s="287">
        <f t="shared" si="3"/>
        <v>0</v>
      </c>
      <c r="L60" s="287">
        <f t="shared" si="3"/>
        <v>0</v>
      </c>
      <c r="M60" s="287">
        <f t="shared" si="3"/>
        <v>0</v>
      </c>
      <c r="N60" s="287">
        <f t="shared" si="3"/>
        <v>0</v>
      </c>
      <c r="O60" s="287">
        <f t="shared" si="3"/>
        <v>0</v>
      </c>
      <c r="P60" s="287">
        <f t="shared" si="3"/>
        <v>0</v>
      </c>
      <c r="Q60" s="287">
        <f t="shared" si="3"/>
        <v>0</v>
      </c>
      <c r="R60" s="287">
        <f t="shared" si="3"/>
        <v>0</v>
      </c>
    </row>
    <row r="61" spans="1:18" ht="15" thickBot="1">
      <c r="A61" s="159"/>
      <c r="B61" s="158"/>
      <c r="C61" s="193"/>
      <c r="D61" s="193"/>
      <c r="E61" s="192"/>
      <c r="F61" s="287"/>
      <c r="G61" s="287"/>
      <c r="H61" s="287"/>
      <c r="I61" s="287"/>
      <c r="J61" s="287"/>
      <c r="K61" s="287"/>
      <c r="L61" s="287"/>
      <c r="M61" s="287"/>
      <c r="N61" s="287"/>
      <c r="O61" s="287"/>
      <c r="P61" s="287"/>
      <c r="Q61" s="287"/>
      <c r="R61" s="287"/>
    </row>
    <row r="62" spans="1:18" ht="18" thickBot="1">
      <c r="A62" s="205"/>
      <c r="B62" s="213" t="s">
        <v>26</v>
      </c>
      <c r="C62" s="101"/>
      <c r="D62" s="162"/>
      <c r="E62" s="162"/>
      <c r="F62" s="292"/>
      <c r="G62" s="283"/>
      <c r="H62" s="283"/>
      <c r="I62" s="283"/>
      <c r="J62" s="283"/>
      <c r="K62" s="283"/>
      <c r="L62" s="283"/>
      <c r="M62" s="283"/>
      <c r="N62" s="283"/>
      <c r="O62" s="283"/>
      <c r="P62" s="283"/>
      <c r="Q62" s="283"/>
      <c r="R62" s="283"/>
    </row>
    <row r="63" spans="1:18" ht="15" thickBot="1">
      <c r="A63" s="149"/>
      <c r="B63" s="104"/>
      <c r="C63" s="105"/>
      <c r="D63" s="164"/>
      <c r="E63" s="164"/>
      <c r="F63" s="292"/>
      <c r="G63" s="283"/>
      <c r="H63" s="283"/>
      <c r="I63" s="283"/>
      <c r="J63" s="283"/>
      <c r="K63" s="283"/>
      <c r="L63" s="283"/>
      <c r="M63" s="283"/>
      <c r="N63" s="283"/>
      <c r="O63" s="283"/>
      <c r="P63" s="283"/>
      <c r="Q63" s="283"/>
      <c r="R63" s="283"/>
    </row>
    <row r="64" spans="1:18" ht="15" thickBot="1">
      <c r="A64" s="214" t="s">
        <v>187</v>
      </c>
      <c r="B64" s="215"/>
      <c r="C64" s="215"/>
      <c r="D64" s="215"/>
      <c r="E64" s="215"/>
      <c r="F64" s="293"/>
      <c r="G64" s="283"/>
      <c r="H64" s="283"/>
      <c r="I64" s="283"/>
      <c r="J64" s="283"/>
      <c r="K64" s="283"/>
      <c r="L64" s="283"/>
      <c r="M64" s="283"/>
      <c r="N64" s="283"/>
      <c r="O64" s="283"/>
      <c r="P64" s="283"/>
      <c r="Q64" s="283"/>
      <c r="R64" s="283"/>
    </row>
    <row r="65" spans="1:18" ht="14.25">
      <c r="A65" s="203">
        <v>4110</v>
      </c>
      <c r="B65" s="204" t="s">
        <v>138</v>
      </c>
      <c r="C65" s="106"/>
      <c r="D65" s="100"/>
      <c r="E65" s="161"/>
      <c r="F65" s="289">
        <f>'2. Income &amp; Expenditure Budget'!G72</f>
        <v>0</v>
      </c>
      <c r="G65" s="283"/>
      <c r="H65" s="283"/>
      <c r="I65" s="283"/>
      <c r="J65" s="283"/>
      <c r="K65" s="283"/>
      <c r="L65" s="283"/>
      <c r="M65" s="283"/>
      <c r="N65" s="283"/>
      <c r="O65" s="283"/>
      <c r="P65" s="283"/>
      <c r="Q65" s="283"/>
      <c r="R65" s="283"/>
    </row>
    <row r="66" spans="1:18" ht="14.25">
      <c r="A66" s="147">
        <v>4111</v>
      </c>
      <c r="B66" s="140" t="s">
        <v>148</v>
      </c>
      <c r="C66" s="103"/>
      <c r="D66" s="101"/>
      <c r="E66" s="162"/>
      <c r="F66" s="289">
        <f>'2. Income &amp; Expenditure Budget'!G73</f>
        <v>0</v>
      </c>
      <c r="G66" s="283"/>
      <c r="H66" s="283"/>
      <c r="I66" s="283"/>
      <c r="J66" s="283"/>
      <c r="K66" s="283"/>
      <c r="L66" s="283"/>
      <c r="M66" s="283"/>
      <c r="N66" s="283"/>
      <c r="O66" s="283"/>
      <c r="P66" s="283"/>
      <c r="Q66" s="283"/>
      <c r="R66" s="283"/>
    </row>
    <row r="67" spans="1:18" ht="14.25">
      <c r="A67" s="146">
        <v>4130</v>
      </c>
      <c r="B67" s="139" t="s">
        <v>27</v>
      </c>
      <c r="C67" s="103"/>
      <c r="D67" s="101"/>
      <c r="E67" s="162"/>
      <c r="F67" s="289">
        <f>'2. Income &amp; Expenditure Budget'!G74</f>
        <v>0</v>
      </c>
      <c r="G67" s="283"/>
      <c r="H67" s="283"/>
      <c r="I67" s="283"/>
      <c r="J67" s="283"/>
      <c r="K67" s="283"/>
      <c r="L67" s="283"/>
      <c r="M67" s="283"/>
      <c r="N67" s="283"/>
      <c r="O67" s="283"/>
      <c r="P67" s="283"/>
      <c r="Q67" s="283"/>
      <c r="R67" s="283"/>
    </row>
    <row r="68" spans="1:18" ht="14.25">
      <c r="A68" s="146">
        <v>4150</v>
      </c>
      <c r="B68" s="139" t="s">
        <v>188</v>
      </c>
      <c r="C68" s="103"/>
      <c r="D68" s="101"/>
      <c r="E68" s="162"/>
      <c r="F68" s="289">
        <f>'2. Income &amp; Expenditure Budget'!G75</f>
        <v>8314</v>
      </c>
      <c r="G68" s="283"/>
      <c r="H68" s="283"/>
      <c r="I68" s="283"/>
      <c r="J68" s="283"/>
      <c r="K68" s="283"/>
      <c r="L68" s="283"/>
      <c r="M68" s="283"/>
      <c r="N68" s="283"/>
      <c r="O68" s="283"/>
      <c r="P68" s="283"/>
      <c r="Q68" s="283"/>
      <c r="R68" s="283"/>
    </row>
    <row r="69" spans="1:18" ht="14.25">
      <c r="A69" s="147">
        <v>4155</v>
      </c>
      <c r="B69" s="140" t="s">
        <v>211</v>
      </c>
      <c r="C69" s="103"/>
      <c r="D69" s="101"/>
      <c r="E69" s="162"/>
      <c r="F69" s="289">
        <f>'2. Income &amp; Expenditure Budget'!G76</f>
        <v>0</v>
      </c>
      <c r="G69" s="283"/>
      <c r="H69" s="283"/>
      <c r="I69" s="283"/>
      <c r="J69" s="283"/>
      <c r="K69" s="283"/>
      <c r="L69" s="283"/>
      <c r="M69" s="283"/>
      <c r="N69" s="283"/>
      <c r="O69" s="283"/>
      <c r="P69" s="283"/>
      <c r="Q69" s="283"/>
      <c r="R69" s="283"/>
    </row>
    <row r="70" spans="1:18" ht="14.25">
      <c r="A70" s="147">
        <v>4170</v>
      </c>
      <c r="B70" s="141" t="s">
        <v>149</v>
      </c>
      <c r="C70" s="103"/>
      <c r="D70" s="101"/>
      <c r="E70" s="162"/>
      <c r="F70" s="289">
        <f>'2. Income &amp; Expenditure Budget'!G77</f>
        <v>0</v>
      </c>
      <c r="G70" s="283"/>
      <c r="H70" s="283"/>
      <c r="I70" s="283"/>
      <c r="J70" s="283"/>
      <c r="K70" s="283"/>
      <c r="L70" s="283"/>
      <c r="M70" s="283"/>
      <c r="N70" s="283"/>
      <c r="O70" s="283"/>
      <c r="P70" s="283"/>
      <c r="Q70" s="283"/>
      <c r="R70" s="283"/>
    </row>
    <row r="71" spans="1:18" ht="14.25">
      <c r="A71" s="147">
        <v>4190</v>
      </c>
      <c r="B71" s="141" t="s">
        <v>28</v>
      </c>
      <c r="C71" s="103"/>
      <c r="D71" s="101"/>
      <c r="E71" s="162"/>
      <c r="F71" s="289">
        <f>'2. Income &amp; Expenditure Budget'!G78</f>
        <v>0</v>
      </c>
      <c r="G71" s="283"/>
      <c r="H71" s="283"/>
      <c r="I71" s="283"/>
      <c r="J71" s="283"/>
      <c r="K71" s="283"/>
      <c r="L71" s="283"/>
      <c r="M71" s="283"/>
      <c r="N71" s="283"/>
      <c r="O71" s="283"/>
      <c r="P71" s="283"/>
      <c r="Q71" s="283"/>
      <c r="R71" s="283"/>
    </row>
    <row r="72" spans="1:18" ht="15" thickBot="1">
      <c r="A72" s="152">
        <v>4191</v>
      </c>
      <c r="B72" s="144" t="s">
        <v>150</v>
      </c>
      <c r="C72" s="104"/>
      <c r="D72" s="105"/>
      <c r="E72" s="164"/>
      <c r="F72" s="289">
        <f>'2. Income &amp; Expenditure Budget'!G79</f>
        <v>0</v>
      </c>
      <c r="G72" s="283"/>
      <c r="H72" s="283"/>
      <c r="I72" s="283"/>
      <c r="J72" s="283"/>
      <c r="K72" s="283"/>
      <c r="L72" s="283"/>
      <c r="M72" s="283"/>
      <c r="N72" s="283"/>
      <c r="O72" s="283"/>
      <c r="P72" s="283"/>
      <c r="Q72" s="283"/>
      <c r="R72" s="283"/>
    </row>
    <row r="73" spans="1:18" ht="15" thickBot="1">
      <c r="A73" s="214" t="s">
        <v>203</v>
      </c>
      <c r="B73" s="215"/>
      <c r="C73" s="215"/>
      <c r="D73" s="215"/>
      <c r="E73" s="215"/>
      <c r="F73" s="293">
        <f>SUM(F65:F72)</f>
        <v>8314</v>
      </c>
      <c r="G73" s="293">
        <f aca="true" t="shared" si="4" ref="G73:R73">SUM(G65:G72)</f>
        <v>0</v>
      </c>
      <c r="H73" s="293">
        <f t="shared" si="4"/>
        <v>0</v>
      </c>
      <c r="I73" s="293">
        <f t="shared" si="4"/>
        <v>0</v>
      </c>
      <c r="J73" s="293">
        <f t="shared" si="4"/>
        <v>0</v>
      </c>
      <c r="K73" s="293">
        <f t="shared" si="4"/>
        <v>0</v>
      </c>
      <c r="L73" s="293">
        <f t="shared" si="4"/>
        <v>0</v>
      </c>
      <c r="M73" s="293">
        <f t="shared" si="4"/>
        <v>0</v>
      </c>
      <c r="N73" s="293">
        <f t="shared" si="4"/>
        <v>0</v>
      </c>
      <c r="O73" s="293">
        <f t="shared" si="4"/>
        <v>0</v>
      </c>
      <c r="P73" s="293">
        <f t="shared" si="4"/>
        <v>0</v>
      </c>
      <c r="Q73" s="293">
        <f t="shared" si="4"/>
        <v>0</v>
      </c>
      <c r="R73" s="293">
        <f t="shared" si="4"/>
        <v>0</v>
      </c>
    </row>
    <row r="74" spans="1:18" ht="15" thickBot="1">
      <c r="A74" s="149"/>
      <c r="B74" s="92" t="s">
        <v>140</v>
      </c>
      <c r="D74" s="14"/>
      <c r="E74" s="14"/>
      <c r="F74" s="288"/>
      <c r="G74" s="283"/>
      <c r="H74" s="283"/>
      <c r="I74" s="283"/>
      <c r="J74" s="283"/>
      <c r="K74" s="283"/>
      <c r="L74" s="283"/>
      <c r="M74" s="283"/>
      <c r="N74" s="283"/>
      <c r="O74" s="283"/>
      <c r="P74" s="283"/>
      <c r="Q74" s="283"/>
      <c r="R74" s="283"/>
    </row>
    <row r="75" spans="1:18" ht="15" thickBot="1">
      <c r="A75" s="214" t="s">
        <v>189</v>
      </c>
      <c r="B75" s="215"/>
      <c r="C75" s="215"/>
      <c r="D75" s="215"/>
      <c r="E75" s="215"/>
      <c r="F75" s="293"/>
      <c r="G75" s="283"/>
      <c r="H75" s="283"/>
      <c r="I75" s="283"/>
      <c r="J75" s="283"/>
      <c r="K75" s="283"/>
      <c r="L75" s="283"/>
      <c r="M75" s="283"/>
      <c r="N75" s="283"/>
      <c r="O75" s="283"/>
      <c r="P75" s="283"/>
      <c r="Q75" s="283"/>
      <c r="R75" s="283"/>
    </row>
    <row r="76" spans="1:18" ht="14.25">
      <c r="A76" s="150">
        <v>4310</v>
      </c>
      <c r="B76" s="139" t="s">
        <v>29</v>
      </c>
      <c r="C76" s="103"/>
      <c r="D76" s="101"/>
      <c r="E76" s="162"/>
      <c r="F76" s="294">
        <f>'2. Income &amp; Expenditure Budget'!G83</f>
        <v>0</v>
      </c>
      <c r="G76" s="283"/>
      <c r="H76" s="283"/>
      <c r="I76" s="283"/>
      <c r="J76" s="283"/>
      <c r="K76" s="283"/>
      <c r="L76" s="283"/>
      <c r="M76" s="283"/>
      <c r="N76" s="283"/>
      <c r="O76" s="283"/>
      <c r="P76" s="283"/>
      <c r="Q76" s="283"/>
      <c r="R76" s="283"/>
    </row>
    <row r="77" spans="1:18" ht="14.25">
      <c r="A77" s="146">
        <v>4330</v>
      </c>
      <c r="B77" s="139" t="s">
        <v>250</v>
      </c>
      <c r="C77" s="103"/>
      <c r="D77" s="101"/>
      <c r="E77" s="162"/>
      <c r="F77" s="294">
        <f>'2. Income &amp; Expenditure Budget'!G84</f>
        <v>0</v>
      </c>
      <c r="G77" s="283"/>
      <c r="H77" s="283"/>
      <c r="I77" s="283"/>
      <c r="J77" s="283"/>
      <c r="K77" s="283"/>
      <c r="L77" s="283"/>
      <c r="M77" s="283"/>
      <c r="N77" s="283"/>
      <c r="O77" s="283"/>
      <c r="P77" s="283"/>
      <c r="Q77" s="283"/>
      <c r="R77" s="283"/>
    </row>
    <row r="78" spans="1:18" ht="14.25">
      <c r="A78" s="146">
        <v>4350</v>
      </c>
      <c r="B78" s="139" t="s">
        <v>30</v>
      </c>
      <c r="C78" s="103"/>
      <c r="D78" s="101"/>
      <c r="E78" s="162"/>
      <c r="F78" s="294">
        <f>'2. Income &amp; Expenditure Budget'!G85</f>
        <v>0</v>
      </c>
      <c r="G78" s="283"/>
      <c r="H78" s="283"/>
      <c r="I78" s="283"/>
      <c r="J78" s="283"/>
      <c r="K78" s="283"/>
      <c r="L78" s="283"/>
      <c r="M78" s="283"/>
      <c r="N78" s="283"/>
      <c r="O78" s="283"/>
      <c r="P78" s="283"/>
      <c r="Q78" s="283"/>
      <c r="R78" s="283"/>
    </row>
    <row r="79" spans="1:18" ht="14.25">
      <c r="A79" s="146">
        <v>4370</v>
      </c>
      <c r="B79" s="139" t="s">
        <v>7</v>
      </c>
      <c r="C79" s="103"/>
      <c r="D79" s="101"/>
      <c r="E79" s="162"/>
      <c r="F79" s="294">
        <f>'2. Income &amp; Expenditure Budget'!G86</f>
        <v>0</v>
      </c>
      <c r="G79" s="283"/>
      <c r="H79" s="283"/>
      <c r="I79" s="283"/>
      <c r="J79" s="283"/>
      <c r="K79" s="283"/>
      <c r="L79" s="283"/>
      <c r="M79" s="283"/>
      <c r="N79" s="283"/>
      <c r="O79" s="283"/>
      <c r="P79" s="283"/>
      <c r="Q79" s="283"/>
      <c r="R79" s="283"/>
    </row>
    <row r="80" spans="1:18" ht="14.25">
      <c r="A80" s="146">
        <v>4390</v>
      </c>
      <c r="B80" s="139" t="s">
        <v>31</v>
      </c>
      <c r="C80" s="103"/>
      <c r="D80" s="101"/>
      <c r="E80" s="162"/>
      <c r="F80" s="294">
        <f>'2. Income &amp; Expenditure Budget'!G87</f>
        <v>0</v>
      </c>
      <c r="G80" s="283"/>
      <c r="H80" s="283"/>
      <c r="I80" s="283"/>
      <c r="J80" s="283"/>
      <c r="K80" s="283"/>
      <c r="L80" s="283"/>
      <c r="M80" s="283"/>
      <c r="N80" s="283"/>
      <c r="O80" s="283"/>
      <c r="P80" s="283"/>
      <c r="Q80" s="283"/>
      <c r="R80" s="283"/>
    </row>
    <row r="81" spans="1:18" ht="14.25">
      <c r="A81" s="146">
        <v>4410</v>
      </c>
      <c r="B81" s="139" t="s">
        <v>190</v>
      </c>
      <c r="C81" s="103"/>
      <c r="D81" s="101"/>
      <c r="E81" s="162"/>
      <c r="F81" s="294">
        <f>'2. Income &amp; Expenditure Budget'!G88</f>
        <v>0</v>
      </c>
      <c r="G81" s="283"/>
      <c r="H81" s="283"/>
      <c r="I81" s="283"/>
      <c r="J81" s="283"/>
      <c r="K81" s="283"/>
      <c r="L81" s="283"/>
      <c r="M81" s="283"/>
      <c r="N81" s="283"/>
      <c r="O81" s="283"/>
      <c r="P81" s="283"/>
      <c r="Q81" s="283"/>
      <c r="R81" s="283"/>
    </row>
    <row r="82" spans="1:18" ht="14.25">
      <c r="A82" s="146">
        <v>4430</v>
      </c>
      <c r="B82" s="139" t="s">
        <v>32</v>
      </c>
      <c r="C82" s="103"/>
      <c r="D82" s="101"/>
      <c r="E82" s="162"/>
      <c r="F82" s="294">
        <f>'2. Income &amp; Expenditure Budget'!G89</f>
        <v>0</v>
      </c>
      <c r="G82" s="283"/>
      <c r="H82" s="283"/>
      <c r="I82" s="283"/>
      <c r="J82" s="283"/>
      <c r="K82" s="283"/>
      <c r="L82" s="283"/>
      <c r="M82" s="283"/>
      <c r="N82" s="283"/>
      <c r="O82" s="283"/>
      <c r="P82" s="283"/>
      <c r="Q82" s="283"/>
      <c r="R82" s="283"/>
    </row>
    <row r="83" spans="1:18" ht="14.25">
      <c r="A83" s="146">
        <v>4450</v>
      </c>
      <c r="B83" s="139" t="s">
        <v>104</v>
      </c>
      <c r="C83" s="103"/>
      <c r="D83" s="101"/>
      <c r="E83" s="162"/>
      <c r="F83" s="294">
        <f>'2. Income &amp; Expenditure Budget'!G90</f>
        <v>0</v>
      </c>
      <c r="G83" s="283"/>
      <c r="H83" s="283"/>
      <c r="I83" s="283"/>
      <c r="J83" s="283"/>
      <c r="K83" s="283"/>
      <c r="L83" s="283"/>
      <c r="M83" s="283"/>
      <c r="N83" s="283"/>
      <c r="O83" s="283"/>
      <c r="P83" s="283"/>
      <c r="Q83" s="283"/>
      <c r="R83" s="283"/>
    </row>
    <row r="84" spans="1:18" ht="14.25">
      <c r="A84" s="146">
        <v>4470</v>
      </c>
      <c r="B84" s="139" t="s">
        <v>105</v>
      </c>
      <c r="C84" s="103"/>
      <c r="D84" s="101"/>
      <c r="E84" s="162"/>
      <c r="F84" s="294">
        <f>'2. Income &amp; Expenditure Budget'!G91</f>
        <v>0</v>
      </c>
      <c r="G84" s="283"/>
      <c r="H84" s="283"/>
      <c r="I84" s="283"/>
      <c r="J84" s="283"/>
      <c r="K84" s="283"/>
      <c r="L84" s="283"/>
      <c r="M84" s="283"/>
      <c r="N84" s="283"/>
      <c r="O84" s="283"/>
      <c r="P84" s="283"/>
      <c r="Q84" s="283"/>
      <c r="R84" s="283"/>
    </row>
    <row r="85" spans="1:18" ht="14.25">
      <c r="A85" s="146">
        <v>4490</v>
      </c>
      <c r="B85" s="139" t="s">
        <v>33</v>
      </c>
      <c r="C85" s="103"/>
      <c r="D85" s="101"/>
      <c r="E85" s="162"/>
      <c r="F85" s="294">
        <f>'2. Income &amp; Expenditure Budget'!G92</f>
        <v>0</v>
      </c>
      <c r="G85" s="283"/>
      <c r="H85" s="283"/>
      <c r="I85" s="283"/>
      <c r="J85" s="283"/>
      <c r="K85" s="283"/>
      <c r="L85" s="283"/>
      <c r="M85" s="283"/>
      <c r="N85" s="283"/>
      <c r="O85" s="283"/>
      <c r="P85" s="283"/>
      <c r="Q85" s="283"/>
      <c r="R85" s="283"/>
    </row>
    <row r="86" spans="1:18" ht="14.25">
      <c r="A86" s="146">
        <v>4550</v>
      </c>
      <c r="B86" s="139" t="s">
        <v>9</v>
      </c>
      <c r="C86" s="103"/>
      <c r="D86" s="101"/>
      <c r="E86" s="162"/>
      <c r="F86" s="294">
        <f>'2. Income &amp; Expenditure Budget'!G93</f>
        <v>0</v>
      </c>
      <c r="G86" s="283"/>
      <c r="H86" s="283"/>
      <c r="I86" s="283"/>
      <c r="J86" s="283"/>
      <c r="K86" s="283"/>
      <c r="L86" s="283"/>
      <c r="M86" s="283"/>
      <c r="N86" s="283"/>
      <c r="O86" s="283"/>
      <c r="P86" s="283"/>
      <c r="Q86" s="283"/>
      <c r="R86" s="283"/>
    </row>
    <row r="87" spans="1:18" ht="14.25">
      <c r="A87" s="146">
        <v>4570</v>
      </c>
      <c r="B87" s="139" t="s">
        <v>34</v>
      </c>
      <c r="C87" s="103"/>
      <c r="D87" s="101"/>
      <c r="E87" s="162"/>
      <c r="F87" s="294">
        <f>'2. Income &amp; Expenditure Budget'!G94</f>
        <v>0</v>
      </c>
      <c r="G87" s="283"/>
      <c r="H87" s="283"/>
      <c r="I87" s="283"/>
      <c r="J87" s="283"/>
      <c r="K87" s="283"/>
      <c r="L87" s="283"/>
      <c r="M87" s="283"/>
      <c r="N87" s="283"/>
      <c r="O87" s="283"/>
      <c r="P87" s="283"/>
      <c r="Q87" s="283"/>
      <c r="R87" s="283"/>
    </row>
    <row r="88" spans="1:18" ht="14.25">
      <c r="A88" s="146">
        <v>4590</v>
      </c>
      <c r="B88" s="139" t="s">
        <v>206</v>
      </c>
      <c r="C88" s="103"/>
      <c r="D88" s="101"/>
      <c r="E88" s="162"/>
      <c r="F88" s="294">
        <f>'2. Income &amp; Expenditure Budget'!G95</f>
        <v>0</v>
      </c>
      <c r="G88" s="283"/>
      <c r="H88" s="283"/>
      <c r="I88" s="283"/>
      <c r="J88" s="283"/>
      <c r="K88" s="283"/>
      <c r="L88" s="283"/>
      <c r="M88" s="283"/>
      <c r="N88" s="283"/>
      <c r="O88" s="283"/>
      <c r="P88" s="283"/>
      <c r="Q88" s="283"/>
      <c r="R88" s="283"/>
    </row>
    <row r="89" spans="1:18" ht="14.25">
      <c r="A89" s="146">
        <v>4610</v>
      </c>
      <c r="B89" s="139" t="s">
        <v>106</v>
      </c>
      <c r="C89" s="103"/>
      <c r="D89" s="101"/>
      <c r="E89" s="162"/>
      <c r="F89" s="294">
        <f>'2. Income &amp; Expenditure Budget'!G96</f>
        <v>0</v>
      </c>
      <c r="G89" s="283"/>
      <c r="H89" s="283"/>
      <c r="I89" s="283"/>
      <c r="J89" s="283"/>
      <c r="K89" s="283"/>
      <c r="L89" s="283"/>
      <c r="M89" s="283"/>
      <c r="N89" s="283"/>
      <c r="O89" s="283"/>
      <c r="P89" s="283"/>
      <c r="Q89" s="283"/>
      <c r="R89" s="283"/>
    </row>
    <row r="90" spans="1:18" ht="14.25">
      <c r="A90" s="146">
        <v>4620</v>
      </c>
      <c r="B90" s="139" t="s">
        <v>191</v>
      </c>
      <c r="C90" s="103"/>
      <c r="D90" s="101"/>
      <c r="E90" s="162"/>
      <c r="F90" s="294">
        <f>'2. Income &amp; Expenditure Budget'!G97</f>
        <v>0</v>
      </c>
      <c r="G90" s="283"/>
      <c r="H90" s="283"/>
      <c r="I90" s="283"/>
      <c r="J90" s="283"/>
      <c r="K90" s="283"/>
      <c r="L90" s="283"/>
      <c r="M90" s="283"/>
      <c r="N90" s="283"/>
      <c r="O90" s="283"/>
      <c r="P90" s="283"/>
      <c r="Q90" s="283"/>
      <c r="R90" s="283"/>
    </row>
    <row r="91" spans="1:18" ht="14.25">
      <c r="A91" s="146">
        <v>4630</v>
      </c>
      <c r="B91" s="139" t="s">
        <v>35</v>
      </c>
      <c r="C91" s="103"/>
      <c r="D91" s="101"/>
      <c r="E91" s="162"/>
      <c r="F91" s="294">
        <f>'2. Income &amp; Expenditure Budget'!G98</f>
        <v>0</v>
      </c>
      <c r="G91" s="283"/>
      <c r="H91" s="283"/>
      <c r="I91" s="283"/>
      <c r="J91" s="283"/>
      <c r="K91" s="283"/>
      <c r="L91" s="283"/>
      <c r="M91" s="283"/>
      <c r="N91" s="283"/>
      <c r="O91" s="283"/>
      <c r="P91" s="283"/>
      <c r="Q91" s="283"/>
      <c r="R91" s="283"/>
    </row>
    <row r="92" spans="1:18" ht="14.25">
      <c r="A92" s="146">
        <v>4640</v>
      </c>
      <c r="B92" s="139" t="s">
        <v>36</v>
      </c>
      <c r="C92" s="103"/>
      <c r="D92" s="101"/>
      <c r="E92" s="162"/>
      <c r="F92" s="294">
        <f>'2. Income &amp; Expenditure Budget'!G99</f>
        <v>0</v>
      </c>
      <c r="G92" s="283"/>
      <c r="H92" s="283"/>
      <c r="I92" s="283"/>
      <c r="J92" s="283"/>
      <c r="K92" s="283"/>
      <c r="L92" s="283"/>
      <c r="M92" s="283"/>
      <c r="N92" s="283"/>
      <c r="O92" s="283"/>
      <c r="P92" s="283"/>
      <c r="Q92" s="283"/>
      <c r="R92" s="283"/>
    </row>
    <row r="93" spans="1:18" ht="14.25">
      <c r="A93" s="146">
        <v>4650</v>
      </c>
      <c r="B93" s="139" t="s">
        <v>37</v>
      </c>
      <c r="C93" s="103"/>
      <c r="D93" s="101"/>
      <c r="E93" s="162"/>
      <c r="F93" s="294">
        <f>'2. Income &amp; Expenditure Budget'!G100</f>
        <v>0</v>
      </c>
      <c r="G93" s="283"/>
      <c r="H93" s="283"/>
      <c r="I93" s="283"/>
      <c r="J93" s="283"/>
      <c r="K93" s="283"/>
      <c r="L93" s="283"/>
      <c r="M93" s="283"/>
      <c r="N93" s="283"/>
      <c r="O93" s="283"/>
      <c r="P93" s="283"/>
      <c r="Q93" s="283"/>
      <c r="R93" s="283"/>
    </row>
    <row r="94" spans="1:18" ht="14.25">
      <c r="A94" s="146">
        <v>4670</v>
      </c>
      <c r="B94" s="139" t="s">
        <v>192</v>
      </c>
      <c r="C94" s="103"/>
      <c r="D94" s="101"/>
      <c r="E94" s="162"/>
      <c r="F94" s="294">
        <f>'2. Income &amp; Expenditure Budget'!G101</f>
        <v>0</v>
      </c>
      <c r="G94" s="283"/>
      <c r="H94" s="283"/>
      <c r="I94" s="283"/>
      <c r="J94" s="283"/>
      <c r="K94" s="283"/>
      <c r="L94" s="283"/>
      <c r="M94" s="283"/>
      <c r="N94" s="283"/>
      <c r="O94" s="283"/>
      <c r="P94" s="283"/>
      <c r="Q94" s="283"/>
      <c r="R94" s="283"/>
    </row>
    <row r="95" spans="1:18" ht="14.25">
      <c r="A95" s="147">
        <v>4671</v>
      </c>
      <c r="B95" s="140" t="s">
        <v>151</v>
      </c>
      <c r="C95" s="102"/>
      <c r="D95" s="101"/>
      <c r="E95" s="162"/>
      <c r="F95" s="294">
        <f>'2. Income &amp; Expenditure Budget'!G102</f>
        <v>0</v>
      </c>
      <c r="G95" s="283"/>
      <c r="H95" s="283"/>
      <c r="I95" s="283"/>
      <c r="J95" s="283"/>
      <c r="K95" s="283"/>
      <c r="L95" s="283"/>
      <c r="M95" s="283"/>
      <c r="N95" s="283"/>
      <c r="O95" s="283"/>
      <c r="P95" s="283"/>
      <c r="Q95" s="283"/>
      <c r="R95" s="283"/>
    </row>
    <row r="96" spans="1:18" ht="14.25">
      <c r="A96" s="147">
        <v>4690</v>
      </c>
      <c r="B96" s="141" t="s">
        <v>38</v>
      </c>
      <c r="C96" s="103"/>
      <c r="D96" s="101"/>
      <c r="E96" s="162"/>
      <c r="F96" s="294">
        <f>'2. Income &amp; Expenditure Budget'!G103</f>
        <v>0</v>
      </c>
      <c r="G96" s="283"/>
      <c r="H96" s="283"/>
      <c r="I96" s="283"/>
      <c r="J96" s="283"/>
      <c r="K96" s="283"/>
      <c r="L96" s="283"/>
      <c r="M96" s="283"/>
      <c r="N96" s="283"/>
      <c r="O96" s="283"/>
      <c r="P96" s="283"/>
      <c r="Q96" s="283"/>
      <c r="R96" s="283"/>
    </row>
    <row r="97" spans="1:18" ht="14.25">
      <c r="A97" s="147">
        <v>4710</v>
      </c>
      <c r="B97" s="141" t="s">
        <v>21</v>
      </c>
      <c r="C97" s="103"/>
      <c r="D97" s="101"/>
      <c r="E97" s="162"/>
      <c r="F97" s="294">
        <f>'2. Income &amp; Expenditure Budget'!G104</f>
        <v>0</v>
      </c>
      <c r="G97" s="283"/>
      <c r="H97" s="283"/>
      <c r="I97" s="283"/>
      <c r="J97" s="283"/>
      <c r="K97" s="283"/>
      <c r="L97" s="283"/>
      <c r="M97" s="283"/>
      <c r="N97" s="283"/>
      <c r="O97" s="283"/>
      <c r="P97" s="283"/>
      <c r="Q97" s="283"/>
      <c r="R97" s="283"/>
    </row>
    <row r="98" spans="1:18" ht="14.25">
      <c r="A98" s="147">
        <v>4720</v>
      </c>
      <c r="B98" s="141" t="s">
        <v>193</v>
      </c>
      <c r="C98" s="103"/>
      <c r="D98" s="101"/>
      <c r="E98" s="162"/>
      <c r="F98" s="294">
        <f>'2. Income &amp; Expenditure Budget'!G105</f>
        <v>0</v>
      </c>
      <c r="G98" s="283"/>
      <c r="H98" s="283"/>
      <c r="I98" s="283"/>
      <c r="J98" s="283"/>
      <c r="K98" s="283"/>
      <c r="L98" s="283"/>
      <c r="M98" s="283"/>
      <c r="N98" s="283"/>
      <c r="O98" s="283"/>
      <c r="P98" s="283"/>
      <c r="Q98" s="283"/>
      <c r="R98" s="283"/>
    </row>
    <row r="99" spans="1:18" ht="14.25">
      <c r="A99" s="147">
        <v>4730</v>
      </c>
      <c r="B99" s="141" t="s">
        <v>271</v>
      </c>
      <c r="C99" s="103"/>
      <c r="D99" s="101"/>
      <c r="E99" s="162"/>
      <c r="F99" s="294">
        <f>'2. Income &amp; Expenditure Budget'!G106</f>
        <v>9600</v>
      </c>
      <c r="G99" s="283"/>
      <c r="H99" s="283"/>
      <c r="I99" s="283"/>
      <c r="J99" s="283"/>
      <c r="K99" s="283"/>
      <c r="L99" s="283"/>
      <c r="M99" s="283"/>
      <c r="N99" s="283"/>
      <c r="O99" s="283"/>
      <c r="P99" s="283"/>
      <c r="Q99" s="283"/>
      <c r="R99" s="283"/>
    </row>
    <row r="100" spans="1:18" ht="14.25">
      <c r="A100" s="147">
        <v>4750</v>
      </c>
      <c r="B100" s="141" t="s">
        <v>152</v>
      </c>
      <c r="C100" s="103"/>
      <c r="D100" s="101"/>
      <c r="E100" s="162"/>
      <c r="F100" s="294">
        <f>'2. Income &amp; Expenditure Budget'!G107</f>
        <v>0</v>
      </c>
      <c r="G100" s="283"/>
      <c r="H100" s="283"/>
      <c r="I100" s="283"/>
      <c r="J100" s="283"/>
      <c r="K100" s="283"/>
      <c r="L100" s="283"/>
      <c r="M100" s="283"/>
      <c r="N100" s="283"/>
      <c r="O100" s="283"/>
      <c r="P100" s="283"/>
      <c r="Q100" s="283"/>
      <c r="R100" s="283"/>
    </row>
    <row r="101" spans="1:18" ht="14.25">
      <c r="A101" s="147">
        <v>4760</v>
      </c>
      <c r="B101" s="141" t="s">
        <v>272</v>
      </c>
      <c r="C101" s="103"/>
      <c r="D101" s="101"/>
      <c r="E101" s="162"/>
      <c r="F101" s="294">
        <f>'2. Income &amp; Expenditure Budget'!G108</f>
        <v>0</v>
      </c>
      <c r="G101" s="283"/>
      <c r="H101" s="283"/>
      <c r="I101" s="283"/>
      <c r="J101" s="283"/>
      <c r="K101" s="283"/>
      <c r="L101" s="283"/>
      <c r="M101" s="283"/>
      <c r="N101" s="283"/>
      <c r="O101" s="283"/>
      <c r="P101" s="283"/>
      <c r="Q101" s="283"/>
      <c r="R101" s="283"/>
    </row>
    <row r="102" spans="1:18" ht="14.25">
      <c r="A102" s="146">
        <v>4770</v>
      </c>
      <c r="B102" s="139" t="s">
        <v>107</v>
      </c>
      <c r="C102" s="103"/>
      <c r="D102" s="101"/>
      <c r="E102" s="162"/>
      <c r="F102" s="294">
        <f>'2. Income &amp; Expenditure Budget'!G109</f>
        <v>0</v>
      </c>
      <c r="G102" s="283"/>
      <c r="H102" s="283"/>
      <c r="I102" s="283"/>
      <c r="J102" s="283"/>
      <c r="K102" s="283"/>
      <c r="L102" s="283"/>
      <c r="M102" s="283"/>
      <c r="N102" s="283"/>
      <c r="O102" s="283"/>
      <c r="P102" s="283"/>
      <c r="Q102" s="283"/>
      <c r="R102" s="283"/>
    </row>
    <row r="103" spans="1:18" ht="14.25">
      <c r="A103" s="146">
        <v>4780</v>
      </c>
      <c r="B103" s="139" t="s">
        <v>273</v>
      </c>
      <c r="C103" s="103"/>
      <c r="D103" s="101"/>
      <c r="E103" s="162"/>
      <c r="F103" s="294">
        <f>'2. Income &amp; Expenditure Budget'!G110</f>
        <v>0</v>
      </c>
      <c r="G103" s="283"/>
      <c r="H103" s="283"/>
      <c r="I103" s="283"/>
      <c r="J103" s="283"/>
      <c r="K103" s="283"/>
      <c r="L103" s="283"/>
      <c r="M103" s="283"/>
      <c r="N103" s="283"/>
      <c r="O103" s="283"/>
      <c r="P103" s="283"/>
      <c r="Q103" s="283"/>
      <c r="R103" s="283"/>
    </row>
    <row r="104" spans="1:18" ht="14.25">
      <c r="A104" s="146">
        <v>4810</v>
      </c>
      <c r="B104" s="139" t="s">
        <v>120</v>
      </c>
      <c r="C104" s="103"/>
      <c r="D104" s="101"/>
      <c r="E104" s="162"/>
      <c r="F104" s="294">
        <f>'2. Income &amp; Expenditure Budget'!G111</f>
        <v>0</v>
      </c>
      <c r="G104" s="283"/>
      <c r="H104" s="283"/>
      <c r="I104" s="283"/>
      <c r="J104" s="283"/>
      <c r="K104" s="283"/>
      <c r="L104" s="283"/>
      <c r="M104" s="283"/>
      <c r="N104" s="283"/>
      <c r="O104" s="283"/>
      <c r="P104" s="283"/>
      <c r="Q104" s="283"/>
      <c r="R104" s="283"/>
    </row>
    <row r="105" spans="1:18" ht="14.25">
      <c r="A105" s="146">
        <v>4815</v>
      </c>
      <c r="B105" s="139" t="s">
        <v>274</v>
      </c>
      <c r="C105" s="103"/>
      <c r="D105" s="101"/>
      <c r="E105" s="162"/>
      <c r="F105" s="294">
        <f>'2. Income &amp; Expenditure Budget'!G112</f>
        <v>0</v>
      </c>
      <c r="G105" s="283"/>
      <c r="H105" s="283"/>
      <c r="I105" s="283"/>
      <c r="J105" s="283"/>
      <c r="K105" s="283"/>
      <c r="L105" s="283"/>
      <c r="M105" s="283"/>
      <c r="N105" s="283"/>
      <c r="O105" s="283"/>
      <c r="P105" s="283"/>
      <c r="Q105" s="283"/>
      <c r="R105" s="283"/>
    </row>
    <row r="106" spans="1:18" ht="14.25">
      <c r="A106" s="146">
        <v>4850</v>
      </c>
      <c r="B106" s="139" t="s">
        <v>39</v>
      </c>
      <c r="C106" s="103"/>
      <c r="D106" s="101"/>
      <c r="E106" s="162"/>
      <c r="F106" s="294">
        <f>'2. Income &amp; Expenditure Budget'!G113</f>
        <v>0</v>
      </c>
      <c r="G106" s="283"/>
      <c r="H106" s="283"/>
      <c r="I106" s="283"/>
      <c r="J106" s="283"/>
      <c r="K106" s="283"/>
      <c r="L106" s="283"/>
      <c r="M106" s="283"/>
      <c r="N106" s="283"/>
      <c r="O106" s="283"/>
      <c r="P106" s="283"/>
      <c r="Q106" s="283"/>
      <c r="R106" s="283"/>
    </row>
    <row r="107" spans="1:18" ht="15" thickBot="1">
      <c r="A107" s="148">
        <v>4910</v>
      </c>
      <c r="B107" s="142" t="s">
        <v>40</v>
      </c>
      <c r="C107" s="104"/>
      <c r="D107" s="105"/>
      <c r="E107" s="164"/>
      <c r="F107" s="294">
        <f>'2. Income &amp; Expenditure Budget'!G114</f>
        <v>0</v>
      </c>
      <c r="G107" s="283"/>
      <c r="H107" s="283"/>
      <c r="I107" s="283"/>
      <c r="J107" s="283"/>
      <c r="K107" s="283"/>
      <c r="L107" s="283"/>
      <c r="M107" s="283"/>
      <c r="N107" s="283"/>
      <c r="O107" s="283"/>
      <c r="P107" s="283"/>
      <c r="Q107" s="283"/>
      <c r="R107" s="283"/>
    </row>
    <row r="108" spans="1:18" ht="15" thickBot="1">
      <c r="A108" s="214" t="s">
        <v>202</v>
      </c>
      <c r="B108" s="215"/>
      <c r="C108" s="215"/>
      <c r="D108" s="215"/>
      <c r="E108" s="215"/>
      <c r="F108" s="293">
        <f aca="true" t="shared" si="5" ref="F108:R108">SUM(F76:F107)</f>
        <v>9600</v>
      </c>
      <c r="G108" s="293">
        <f t="shared" si="5"/>
        <v>0</v>
      </c>
      <c r="H108" s="293">
        <f t="shared" si="5"/>
        <v>0</v>
      </c>
      <c r="I108" s="293">
        <f t="shared" si="5"/>
        <v>0</v>
      </c>
      <c r="J108" s="293">
        <f t="shared" si="5"/>
        <v>0</v>
      </c>
      <c r="K108" s="293">
        <f t="shared" si="5"/>
        <v>0</v>
      </c>
      <c r="L108" s="293">
        <f t="shared" si="5"/>
        <v>0</v>
      </c>
      <c r="M108" s="293">
        <f t="shared" si="5"/>
        <v>0</v>
      </c>
      <c r="N108" s="293">
        <f t="shared" si="5"/>
        <v>0</v>
      </c>
      <c r="O108" s="293">
        <f t="shared" si="5"/>
        <v>0</v>
      </c>
      <c r="P108" s="293">
        <f t="shared" si="5"/>
        <v>0</v>
      </c>
      <c r="Q108" s="293">
        <f t="shared" si="5"/>
        <v>0</v>
      </c>
      <c r="R108" s="293">
        <f t="shared" si="5"/>
        <v>0</v>
      </c>
    </row>
    <row r="109" spans="1:18" ht="15" thickBot="1">
      <c r="A109" s="149"/>
      <c r="B109" s="92" t="s">
        <v>140</v>
      </c>
      <c r="D109" s="14"/>
      <c r="E109" s="14"/>
      <c r="F109" s="290"/>
      <c r="G109" s="283"/>
      <c r="H109" s="283"/>
      <c r="I109" s="283"/>
      <c r="J109" s="283"/>
      <c r="K109" s="283"/>
      <c r="L109" s="283"/>
      <c r="M109" s="283"/>
      <c r="N109" s="283"/>
      <c r="O109" s="283"/>
      <c r="P109" s="283"/>
      <c r="Q109" s="283"/>
      <c r="R109" s="283"/>
    </row>
    <row r="110" spans="1:18" ht="15" thickBot="1">
      <c r="A110" s="214" t="s">
        <v>194</v>
      </c>
      <c r="B110" s="215"/>
      <c r="C110" s="215"/>
      <c r="D110" s="215"/>
      <c r="E110" s="215"/>
      <c r="F110" s="293"/>
      <c r="G110" s="283"/>
      <c r="H110" s="283"/>
      <c r="I110" s="283"/>
      <c r="J110" s="283"/>
      <c r="K110" s="283"/>
      <c r="L110" s="283"/>
      <c r="M110" s="283"/>
      <c r="N110" s="283"/>
      <c r="O110" s="283"/>
      <c r="P110" s="283"/>
      <c r="Q110" s="283"/>
      <c r="R110" s="283"/>
    </row>
    <row r="111" spans="1:18" ht="14.25">
      <c r="A111" s="146">
        <v>5010</v>
      </c>
      <c r="B111" s="139" t="s">
        <v>41</v>
      </c>
      <c r="C111" s="103"/>
      <c r="D111" s="101"/>
      <c r="E111" s="162"/>
      <c r="F111" s="289">
        <f>'2. Income &amp; Expenditure Budget'!G118</f>
        <v>0</v>
      </c>
      <c r="G111" s="283"/>
      <c r="H111" s="283"/>
      <c r="I111" s="283"/>
      <c r="J111" s="283"/>
      <c r="K111" s="283"/>
      <c r="L111" s="283"/>
      <c r="M111" s="283"/>
      <c r="N111" s="283"/>
      <c r="O111" s="283"/>
      <c r="P111" s="283"/>
      <c r="Q111" s="283"/>
      <c r="R111" s="283"/>
    </row>
    <row r="112" spans="1:18" ht="14.25">
      <c r="A112" s="146">
        <v>5030</v>
      </c>
      <c r="B112" s="139" t="s">
        <v>212</v>
      </c>
      <c r="C112" s="103"/>
      <c r="D112" s="101"/>
      <c r="E112" s="162"/>
      <c r="F112" s="289">
        <f>'2. Income &amp; Expenditure Budget'!G119</f>
        <v>0</v>
      </c>
      <c r="G112" s="283"/>
      <c r="H112" s="283"/>
      <c r="I112" s="283"/>
      <c r="J112" s="283"/>
      <c r="K112" s="283"/>
      <c r="L112" s="283"/>
      <c r="M112" s="283"/>
      <c r="N112" s="283"/>
      <c r="O112" s="283"/>
      <c r="P112" s="283"/>
      <c r="Q112" s="283"/>
      <c r="R112" s="283"/>
    </row>
    <row r="113" spans="1:18" ht="14.25">
      <c r="A113" s="147">
        <v>5031</v>
      </c>
      <c r="B113" s="140" t="s">
        <v>153</v>
      </c>
      <c r="C113" s="103"/>
      <c r="D113" s="101"/>
      <c r="E113" s="162"/>
      <c r="F113" s="289">
        <f>'2. Income &amp; Expenditure Budget'!G120</f>
        <v>0</v>
      </c>
      <c r="G113" s="283"/>
      <c r="H113" s="283"/>
      <c r="I113" s="283"/>
      <c r="J113" s="283"/>
      <c r="K113" s="283"/>
      <c r="L113" s="283"/>
      <c r="M113" s="283"/>
      <c r="N113" s="283"/>
      <c r="O113" s="283"/>
      <c r="P113" s="283"/>
      <c r="Q113" s="283"/>
      <c r="R113" s="283"/>
    </row>
    <row r="114" spans="1:18" ht="14.25">
      <c r="A114" s="147">
        <v>5110</v>
      </c>
      <c r="B114" s="141" t="s">
        <v>42</v>
      </c>
      <c r="C114" s="103"/>
      <c r="D114" s="101"/>
      <c r="E114" s="162"/>
      <c r="F114" s="289">
        <f>'2. Income &amp; Expenditure Budget'!G121</f>
        <v>0</v>
      </c>
      <c r="G114" s="283"/>
      <c r="H114" s="283"/>
      <c r="I114" s="283"/>
      <c r="J114" s="283"/>
      <c r="K114" s="283"/>
      <c r="L114" s="283"/>
      <c r="M114" s="283"/>
      <c r="N114" s="283"/>
      <c r="O114" s="283"/>
      <c r="P114" s="283"/>
      <c r="Q114" s="283"/>
      <c r="R114" s="283"/>
    </row>
    <row r="115" spans="1:18" ht="14.25">
      <c r="A115" s="147">
        <v>5111</v>
      </c>
      <c r="B115" s="140" t="s">
        <v>154</v>
      </c>
      <c r="C115" s="103"/>
      <c r="D115" s="101"/>
      <c r="E115" s="162"/>
      <c r="F115" s="289">
        <f>'2. Income &amp; Expenditure Budget'!G122</f>
        <v>0</v>
      </c>
      <c r="G115" s="283"/>
      <c r="H115" s="283"/>
      <c r="I115" s="283"/>
      <c r="J115" s="283"/>
      <c r="K115" s="283"/>
      <c r="L115" s="283"/>
      <c r="M115" s="283"/>
      <c r="N115" s="283"/>
      <c r="O115" s="283"/>
      <c r="P115" s="283"/>
      <c r="Q115" s="283"/>
      <c r="R115" s="283"/>
    </row>
    <row r="116" spans="1:18" ht="14.25">
      <c r="A116" s="147">
        <v>5150</v>
      </c>
      <c r="B116" s="141" t="s">
        <v>43</v>
      </c>
      <c r="C116" s="103"/>
      <c r="D116" s="101"/>
      <c r="E116" s="162"/>
      <c r="F116" s="289">
        <f>'2. Income &amp; Expenditure Budget'!G123</f>
        <v>0</v>
      </c>
      <c r="G116" s="283"/>
      <c r="H116" s="283"/>
      <c r="I116" s="283"/>
      <c r="J116" s="283"/>
      <c r="K116" s="283"/>
      <c r="L116" s="283"/>
      <c r="M116" s="283"/>
      <c r="N116" s="283"/>
      <c r="O116" s="283"/>
      <c r="P116" s="283"/>
      <c r="Q116" s="283"/>
      <c r="R116" s="283"/>
    </row>
    <row r="117" spans="1:18" ht="14.25">
      <c r="A117" s="147">
        <v>5170</v>
      </c>
      <c r="B117" s="141" t="s">
        <v>44</v>
      </c>
      <c r="C117" s="103"/>
      <c r="D117" s="101"/>
      <c r="E117" s="162"/>
      <c r="F117" s="289">
        <f>'2. Income &amp; Expenditure Budget'!G124</f>
        <v>0</v>
      </c>
      <c r="G117" s="283"/>
      <c r="H117" s="283"/>
      <c r="I117" s="283"/>
      <c r="J117" s="283"/>
      <c r="K117" s="283"/>
      <c r="L117" s="283"/>
      <c r="M117" s="283"/>
      <c r="N117" s="283"/>
      <c r="O117" s="283"/>
      <c r="P117" s="283"/>
      <c r="Q117" s="283"/>
      <c r="R117" s="283"/>
    </row>
    <row r="118" spans="1:18" ht="14.25">
      <c r="A118" s="147">
        <v>5310</v>
      </c>
      <c r="B118" s="141" t="s">
        <v>45</v>
      </c>
      <c r="C118" s="103"/>
      <c r="D118" s="101"/>
      <c r="E118" s="162"/>
      <c r="F118" s="289">
        <f>'2. Income &amp; Expenditure Budget'!G125</f>
        <v>0</v>
      </c>
      <c r="G118" s="283"/>
      <c r="H118" s="283"/>
      <c r="I118" s="283"/>
      <c r="J118" s="283"/>
      <c r="K118" s="283"/>
      <c r="L118" s="283"/>
      <c r="M118" s="283"/>
      <c r="N118" s="283"/>
      <c r="O118" s="283"/>
      <c r="P118" s="283"/>
      <c r="Q118" s="283"/>
      <c r="R118" s="283"/>
    </row>
    <row r="119" spans="1:18" ht="14.25">
      <c r="A119" s="147">
        <v>5315</v>
      </c>
      <c r="B119" s="140" t="s">
        <v>155</v>
      </c>
      <c r="C119" s="103"/>
      <c r="D119" s="101"/>
      <c r="E119" s="162"/>
      <c r="F119" s="289">
        <f>'2. Income &amp; Expenditure Budget'!G126</f>
        <v>0</v>
      </c>
      <c r="G119" s="283"/>
      <c r="H119" s="283"/>
      <c r="I119" s="283"/>
      <c r="J119" s="283"/>
      <c r="K119" s="283"/>
      <c r="L119" s="283"/>
      <c r="M119" s="283"/>
      <c r="N119" s="283"/>
      <c r="O119" s="283"/>
      <c r="P119" s="283"/>
      <c r="Q119" s="283"/>
      <c r="R119" s="283"/>
    </row>
    <row r="120" spans="1:18" ht="14.25">
      <c r="A120" s="146">
        <v>5350</v>
      </c>
      <c r="B120" s="139" t="s">
        <v>46</v>
      </c>
      <c r="C120" s="103"/>
      <c r="D120" s="101"/>
      <c r="E120" s="162"/>
      <c r="F120" s="289">
        <f>'2. Income &amp; Expenditure Budget'!G127</f>
        <v>0</v>
      </c>
      <c r="G120" s="283"/>
      <c r="H120" s="283"/>
      <c r="I120" s="283"/>
      <c r="J120" s="283"/>
      <c r="K120" s="283"/>
      <c r="L120" s="283"/>
      <c r="M120" s="283"/>
      <c r="N120" s="283"/>
      <c r="O120" s="283"/>
      <c r="P120" s="283"/>
      <c r="Q120" s="283"/>
      <c r="R120" s="283"/>
    </row>
    <row r="121" spans="1:18" ht="14.25">
      <c r="A121" s="146">
        <v>5400</v>
      </c>
      <c r="B121" s="139" t="s">
        <v>47</v>
      </c>
      <c r="C121" s="103"/>
      <c r="D121" s="101"/>
      <c r="E121" s="162"/>
      <c r="F121" s="289">
        <f>'2. Income &amp; Expenditure Budget'!G128</f>
        <v>0</v>
      </c>
      <c r="G121" s="283"/>
      <c r="H121" s="283"/>
      <c r="I121" s="283"/>
      <c r="J121" s="283"/>
      <c r="K121" s="283"/>
      <c r="L121" s="283"/>
      <c r="M121" s="283"/>
      <c r="N121" s="283"/>
      <c r="O121" s="283"/>
      <c r="P121" s="283"/>
      <c r="Q121" s="283"/>
      <c r="R121" s="283"/>
    </row>
    <row r="122" spans="1:18" ht="14.25">
      <c r="A122" s="146">
        <v>5450</v>
      </c>
      <c r="B122" s="139" t="s">
        <v>48</v>
      </c>
      <c r="C122" s="103"/>
      <c r="D122" s="101"/>
      <c r="E122" s="162"/>
      <c r="F122" s="289">
        <f>'2. Income &amp; Expenditure Budget'!G129</f>
        <v>0</v>
      </c>
      <c r="G122" s="283"/>
      <c r="H122" s="283"/>
      <c r="I122" s="283"/>
      <c r="J122" s="283"/>
      <c r="K122" s="283"/>
      <c r="L122" s="283"/>
      <c r="M122" s="283"/>
      <c r="N122" s="283"/>
      <c r="O122" s="283"/>
      <c r="P122" s="283"/>
      <c r="Q122" s="283"/>
      <c r="R122" s="283"/>
    </row>
    <row r="123" spans="1:18" ht="14.25">
      <c r="A123" s="146">
        <v>5510</v>
      </c>
      <c r="B123" s="139" t="s">
        <v>49</v>
      </c>
      <c r="C123" s="103"/>
      <c r="D123" s="101"/>
      <c r="E123" s="162"/>
      <c r="F123" s="289">
        <f>'2. Income &amp; Expenditure Budget'!G130</f>
        <v>0</v>
      </c>
      <c r="G123" s="283"/>
      <c r="H123" s="283"/>
      <c r="I123" s="283"/>
      <c r="J123" s="283"/>
      <c r="K123" s="283"/>
      <c r="L123" s="283"/>
      <c r="M123" s="283"/>
      <c r="N123" s="283"/>
      <c r="O123" s="283"/>
      <c r="P123" s="283"/>
      <c r="Q123" s="283"/>
      <c r="R123" s="283"/>
    </row>
    <row r="124" spans="1:18" ht="14.25">
      <c r="A124" s="146">
        <v>5550</v>
      </c>
      <c r="B124" s="139" t="s">
        <v>50</v>
      </c>
      <c r="C124" s="103"/>
      <c r="D124" s="101"/>
      <c r="E124" s="162"/>
      <c r="F124" s="289">
        <f>'2. Income &amp; Expenditure Budget'!G131</f>
        <v>0</v>
      </c>
      <c r="G124" s="283"/>
      <c r="H124" s="283"/>
      <c r="I124" s="283"/>
      <c r="J124" s="283"/>
      <c r="K124" s="283"/>
      <c r="L124" s="283"/>
      <c r="M124" s="283"/>
      <c r="N124" s="283"/>
      <c r="O124" s="283"/>
      <c r="P124" s="283"/>
      <c r="Q124" s="283"/>
      <c r="R124" s="283"/>
    </row>
    <row r="125" spans="1:18" ht="14.25">
      <c r="A125" s="146">
        <v>5610</v>
      </c>
      <c r="B125" s="139" t="s">
        <v>51</v>
      </c>
      <c r="C125" s="103"/>
      <c r="D125" s="101"/>
      <c r="E125" s="162"/>
      <c r="F125" s="289">
        <f>'2. Income &amp; Expenditure Budget'!G132</f>
        <v>0</v>
      </c>
      <c r="G125" s="283"/>
      <c r="H125" s="283"/>
      <c r="I125" s="283"/>
      <c r="J125" s="283"/>
      <c r="K125" s="283"/>
      <c r="L125" s="283"/>
      <c r="M125" s="283"/>
      <c r="N125" s="283"/>
      <c r="O125" s="283"/>
      <c r="P125" s="283"/>
      <c r="Q125" s="283"/>
      <c r="R125" s="283"/>
    </row>
    <row r="126" spans="1:18" ht="14.25">
      <c r="A126" s="146">
        <v>5700</v>
      </c>
      <c r="B126" s="139" t="s">
        <v>52</v>
      </c>
      <c r="C126" s="103"/>
      <c r="D126" s="101"/>
      <c r="E126" s="162"/>
      <c r="F126" s="289">
        <f>'2. Income &amp; Expenditure Budget'!G133</f>
        <v>0</v>
      </c>
      <c r="G126" s="283"/>
      <c r="H126" s="283"/>
      <c r="I126" s="283"/>
      <c r="J126" s="283"/>
      <c r="K126" s="283"/>
      <c r="L126" s="283"/>
      <c r="M126" s="283"/>
      <c r="N126" s="283"/>
      <c r="O126" s="283"/>
      <c r="P126" s="283"/>
      <c r="Q126" s="283"/>
      <c r="R126" s="283"/>
    </row>
    <row r="127" spans="1:18" ht="15" thickBot="1">
      <c r="A127" s="148">
        <v>5800</v>
      </c>
      <c r="B127" s="142" t="s">
        <v>53</v>
      </c>
      <c r="C127" s="104"/>
      <c r="D127" s="105"/>
      <c r="E127" s="164"/>
      <c r="F127" s="289">
        <f>'2. Income &amp; Expenditure Budget'!G134</f>
        <v>0</v>
      </c>
      <c r="G127" s="283"/>
      <c r="H127" s="283"/>
      <c r="I127" s="283"/>
      <c r="J127" s="283"/>
      <c r="K127" s="283"/>
      <c r="L127" s="283"/>
      <c r="M127" s="283"/>
      <c r="N127" s="283"/>
      <c r="O127" s="283"/>
      <c r="P127" s="283"/>
      <c r="Q127" s="283"/>
      <c r="R127" s="283"/>
    </row>
    <row r="128" spans="1:18" ht="15" thickBot="1">
      <c r="A128" s="214" t="s">
        <v>201</v>
      </c>
      <c r="B128" s="215"/>
      <c r="C128" s="215"/>
      <c r="D128" s="215"/>
      <c r="E128" s="215"/>
      <c r="F128" s="293">
        <f>SUM(F111:F127)</f>
        <v>0</v>
      </c>
      <c r="G128" s="293">
        <f aca="true" t="shared" si="6" ref="G128:R128">SUM(G111:G127)</f>
        <v>0</v>
      </c>
      <c r="H128" s="293">
        <f t="shared" si="6"/>
        <v>0</v>
      </c>
      <c r="I128" s="293">
        <f t="shared" si="6"/>
        <v>0</v>
      </c>
      <c r="J128" s="293">
        <f t="shared" si="6"/>
        <v>0</v>
      </c>
      <c r="K128" s="293">
        <f t="shared" si="6"/>
        <v>0</v>
      </c>
      <c r="L128" s="293">
        <f t="shared" si="6"/>
        <v>0</v>
      </c>
      <c r="M128" s="293">
        <f t="shared" si="6"/>
        <v>0</v>
      </c>
      <c r="N128" s="293">
        <f t="shared" si="6"/>
        <v>0</v>
      </c>
      <c r="O128" s="293">
        <f t="shared" si="6"/>
        <v>0</v>
      </c>
      <c r="P128" s="293">
        <f t="shared" si="6"/>
        <v>0</v>
      </c>
      <c r="Q128" s="293">
        <f t="shared" si="6"/>
        <v>0</v>
      </c>
      <c r="R128" s="293">
        <f t="shared" si="6"/>
        <v>0</v>
      </c>
    </row>
    <row r="129" spans="1:18" ht="15" thickBot="1">
      <c r="A129" s="149"/>
      <c r="B129" s="92" t="s">
        <v>140</v>
      </c>
      <c r="D129" s="14"/>
      <c r="E129" s="14"/>
      <c r="F129" s="290"/>
      <c r="G129" s="283"/>
      <c r="H129" s="283"/>
      <c r="I129" s="283"/>
      <c r="J129" s="283"/>
      <c r="K129" s="283"/>
      <c r="L129" s="283"/>
      <c r="M129" s="283"/>
      <c r="N129" s="283"/>
      <c r="O129" s="283"/>
      <c r="P129" s="283"/>
      <c r="Q129" s="283"/>
      <c r="R129" s="283"/>
    </row>
    <row r="130" spans="1:18" ht="15" thickBot="1">
      <c r="A130" s="214" t="s">
        <v>195</v>
      </c>
      <c r="B130" s="215"/>
      <c r="C130" s="215"/>
      <c r="D130" s="215"/>
      <c r="E130" s="215"/>
      <c r="F130" s="293"/>
      <c r="G130" s="283"/>
      <c r="H130" s="283"/>
      <c r="I130" s="283"/>
      <c r="J130" s="283"/>
      <c r="K130" s="283"/>
      <c r="L130" s="283"/>
      <c r="M130" s="283"/>
      <c r="N130" s="283"/>
      <c r="O130" s="283"/>
      <c r="P130" s="283"/>
      <c r="Q130" s="283"/>
      <c r="R130" s="283"/>
    </row>
    <row r="131" spans="1:18" ht="14.25">
      <c r="A131" s="146">
        <v>6010</v>
      </c>
      <c r="B131" s="139" t="s">
        <v>54</v>
      </c>
      <c r="C131" s="103"/>
      <c r="D131" s="101"/>
      <c r="E131" s="162"/>
      <c r="F131" s="295">
        <f>'2. Income &amp; Expenditure Budget'!G138</f>
        <v>0</v>
      </c>
      <c r="G131" s="283"/>
      <c r="H131" s="283"/>
      <c r="I131" s="283"/>
      <c r="J131" s="283"/>
      <c r="K131" s="283"/>
      <c r="L131" s="283"/>
      <c r="M131" s="283"/>
      <c r="N131" s="283"/>
      <c r="O131" s="283"/>
      <c r="P131" s="283"/>
      <c r="Q131" s="283"/>
      <c r="R131" s="283"/>
    </row>
    <row r="132" spans="1:18" ht="14.25">
      <c r="A132" s="146">
        <v>6050</v>
      </c>
      <c r="B132" s="139" t="s">
        <v>213</v>
      </c>
      <c r="C132" s="103"/>
      <c r="D132" s="101"/>
      <c r="E132" s="162"/>
      <c r="F132" s="295">
        <f>'2. Income &amp; Expenditure Budget'!G139</f>
        <v>0</v>
      </c>
      <c r="G132" s="283"/>
      <c r="H132" s="283"/>
      <c r="I132" s="283"/>
      <c r="J132" s="283"/>
      <c r="K132" s="283"/>
      <c r="L132" s="283"/>
      <c r="M132" s="283"/>
      <c r="N132" s="283"/>
      <c r="O132" s="283"/>
      <c r="P132" s="283"/>
      <c r="Q132" s="283"/>
      <c r="R132" s="283"/>
    </row>
    <row r="133" spans="1:18" ht="14.25">
      <c r="A133" s="147">
        <v>6051</v>
      </c>
      <c r="B133" s="140" t="s">
        <v>156</v>
      </c>
      <c r="C133" s="103"/>
      <c r="D133" s="101"/>
      <c r="E133" s="162"/>
      <c r="F133" s="295">
        <f>'2. Income &amp; Expenditure Budget'!G140</f>
        <v>0</v>
      </c>
      <c r="G133" s="283"/>
      <c r="H133" s="283"/>
      <c r="I133" s="283"/>
      <c r="J133" s="283"/>
      <c r="K133" s="283"/>
      <c r="L133" s="283"/>
      <c r="M133" s="283"/>
      <c r="N133" s="283"/>
      <c r="O133" s="283"/>
      <c r="P133" s="283"/>
      <c r="Q133" s="283"/>
      <c r="R133" s="283"/>
    </row>
    <row r="134" spans="1:18" ht="14.25">
      <c r="A134" s="147">
        <v>6100</v>
      </c>
      <c r="B134" s="141" t="s">
        <v>55</v>
      </c>
      <c r="C134" s="103"/>
      <c r="D134" s="101"/>
      <c r="E134" s="162"/>
      <c r="F134" s="295">
        <f>'2. Income &amp; Expenditure Budget'!G141</f>
        <v>0</v>
      </c>
      <c r="G134" s="283"/>
      <c r="H134" s="283"/>
      <c r="I134" s="283"/>
      <c r="J134" s="283"/>
      <c r="K134" s="283"/>
      <c r="L134" s="283"/>
      <c r="M134" s="283"/>
      <c r="N134" s="283"/>
      <c r="O134" s="283"/>
      <c r="P134" s="283"/>
      <c r="Q134" s="283"/>
      <c r="R134" s="283"/>
    </row>
    <row r="135" spans="1:18" ht="14.25">
      <c r="A135" s="147">
        <v>6150</v>
      </c>
      <c r="B135" s="141" t="s">
        <v>56</v>
      </c>
      <c r="C135" s="103"/>
      <c r="D135" s="101"/>
      <c r="E135" s="162"/>
      <c r="F135" s="295">
        <f>'2. Income &amp; Expenditure Budget'!G142</f>
        <v>0</v>
      </c>
      <c r="G135" s="283"/>
      <c r="H135" s="283"/>
      <c r="I135" s="283"/>
      <c r="J135" s="283"/>
      <c r="K135" s="283"/>
      <c r="L135" s="283"/>
      <c r="M135" s="283"/>
      <c r="N135" s="283"/>
      <c r="O135" s="283"/>
      <c r="P135" s="283"/>
      <c r="Q135" s="283"/>
      <c r="R135" s="283"/>
    </row>
    <row r="136" spans="1:18" ht="14.25">
      <c r="A136" s="147">
        <v>6210</v>
      </c>
      <c r="B136" s="141" t="s">
        <v>57</v>
      </c>
      <c r="C136" s="103"/>
      <c r="D136" s="101"/>
      <c r="E136" s="162"/>
      <c r="F136" s="295">
        <f>'2. Income &amp; Expenditure Budget'!G143</f>
        <v>0</v>
      </c>
      <c r="G136" s="283"/>
      <c r="H136" s="283"/>
      <c r="I136" s="283"/>
      <c r="J136" s="283"/>
      <c r="K136" s="283"/>
      <c r="L136" s="283"/>
      <c r="M136" s="283"/>
      <c r="N136" s="283"/>
      <c r="O136" s="283"/>
      <c r="P136" s="283"/>
      <c r="Q136" s="283"/>
      <c r="R136" s="283"/>
    </row>
    <row r="137" spans="1:18" ht="14.25">
      <c r="A137" s="147">
        <v>6250</v>
      </c>
      <c r="B137" s="141" t="s">
        <v>58</v>
      </c>
      <c r="C137" s="103"/>
      <c r="D137" s="101"/>
      <c r="E137" s="162"/>
      <c r="F137" s="295">
        <f>'2. Income &amp; Expenditure Budget'!G144</f>
        <v>0</v>
      </c>
      <c r="G137" s="283"/>
      <c r="H137" s="283"/>
      <c r="I137" s="283"/>
      <c r="J137" s="283"/>
      <c r="K137" s="283"/>
      <c r="L137" s="283"/>
      <c r="M137" s="283"/>
      <c r="N137" s="283"/>
      <c r="O137" s="283"/>
      <c r="P137" s="283"/>
      <c r="Q137" s="283"/>
      <c r="R137" s="283"/>
    </row>
    <row r="138" spans="1:18" ht="14.25">
      <c r="A138" s="147">
        <v>6300</v>
      </c>
      <c r="B138" s="141" t="s">
        <v>59</v>
      </c>
      <c r="C138" s="103"/>
      <c r="D138" s="101"/>
      <c r="E138" s="162"/>
      <c r="F138" s="295">
        <f>'2. Income &amp; Expenditure Budget'!G145</f>
        <v>0</v>
      </c>
      <c r="G138" s="283"/>
      <c r="H138" s="283"/>
      <c r="I138" s="283"/>
      <c r="J138" s="283"/>
      <c r="K138" s="283"/>
      <c r="L138" s="283"/>
      <c r="M138" s="283"/>
      <c r="N138" s="283"/>
      <c r="O138" s="283"/>
      <c r="P138" s="283"/>
      <c r="Q138" s="283"/>
      <c r="R138" s="283"/>
    </row>
    <row r="139" spans="1:18" ht="14.25">
      <c r="A139" s="147">
        <v>6305</v>
      </c>
      <c r="B139" s="140" t="s">
        <v>157</v>
      </c>
      <c r="C139" s="103"/>
      <c r="D139" s="103"/>
      <c r="E139" s="165"/>
      <c r="F139" s="295">
        <f>'2. Income &amp; Expenditure Budget'!G146</f>
        <v>0</v>
      </c>
      <c r="G139" s="283"/>
      <c r="H139" s="283"/>
      <c r="I139" s="283"/>
      <c r="J139" s="283"/>
      <c r="K139" s="283"/>
      <c r="L139" s="283"/>
      <c r="M139" s="283"/>
      <c r="N139" s="283"/>
      <c r="O139" s="283"/>
      <c r="P139" s="283"/>
      <c r="Q139" s="283"/>
      <c r="R139" s="283"/>
    </row>
    <row r="140" spans="1:18" ht="14.25">
      <c r="A140" s="147">
        <v>6350</v>
      </c>
      <c r="B140" s="141" t="s">
        <v>60</v>
      </c>
      <c r="C140" s="103"/>
      <c r="D140" s="103"/>
      <c r="E140" s="165"/>
      <c r="F140" s="295">
        <f>'2. Income &amp; Expenditure Budget'!G147</f>
        <v>0</v>
      </c>
      <c r="G140" s="283"/>
      <c r="H140" s="283"/>
      <c r="I140" s="283"/>
      <c r="J140" s="283"/>
      <c r="K140" s="283"/>
      <c r="L140" s="283"/>
      <c r="M140" s="283"/>
      <c r="N140" s="283"/>
      <c r="O140" s="283"/>
      <c r="P140" s="283"/>
      <c r="Q140" s="283"/>
      <c r="R140" s="283"/>
    </row>
    <row r="141" spans="1:18" ht="14.25">
      <c r="A141" s="147">
        <v>6400</v>
      </c>
      <c r="B141" s="141" t="s">
        <v>214</v>
      </c>
      <c r="C141" s="103"/>
      <c r="D141" s="103"/>
      <c r="E141" s="165"/>
      <c r="F141" s="295">
        <f>'2. Income &amp; Expenditure Budget'!G148</f>
        <v>0</v>
      </c>
      <c r="G141" s="283"/>
      <c r="H141" s="283"/>
      <c r="I141" s="283"/>
      <c r="J141" s="283"/>
      <c r="K141" s="283"/>
      <c r="L141" s="283"/>
      <c r="M141" s="283"/>
      <c r="N141" s="283"/>
      <c r="O141" s="283"/>
      <c r="P141" s="283"/>
      <c r="Q141" s="283"/>
      <c r="R141" s="283"/>
    </row>
    <row r="142" spans="1:18" ht="14.25">
      <c r="A142" s="147">
        <v>6450</v>
      </c>
      <c r="B142" s="141" t="s">
        <v>61</v>
      </c>
      <c r="C142" s="103"/>
      <c r="D142" s="103"/>
      <c r="E142" s="165"/>
      <c r="F142" s="295">
        <f>'2. Income &amp; Expenditure Budget'!G149</f>
        <v>0</v>
      </c>
      <c r="G142" s="283"/>
      <c r="H142" s="283"/>
      <c r="I142" s="283"/>
      <c r="J142" s="283"/>
      <c r="K142" s="283"/>
      <c r="L142" s="283"/>
      <c r="M142" s="283"/>
      <c r="N142" s="283"/>
      <c r="O142" s="283"/>
      <c r="P142" s="283"/>
      <c r="Q142" s="283"/>
      <c r="R142" s="283"/>
    </row>
    <row r="143" spans="1:18" ht="14.25">
      <c r="A143" s="147">
        <v>6500</v>
      </c>
      <c r="B143" s="141" t="s">
        <v>62</v>
      </c>
      <c r="C143" s="103"/>
      <c r="D143" s="103"/>
      <c r="E143" s="165"/>
      <c r="F143" s="295">
        <f>'2. Income &amp; Expenditure Budget'!G150</f>
        <v>0</v>
      </c>
      <c r="G143" s="283"/>
      <c r="H143" s="283"/>
      <c r="I143" s="283"/>
      <c r="J143" s="283"/>
      <c r="K143" s="283"/>
      <c r="L143" s="283"/>
      <c r="M143" s="283"/>
      <c r="N143" s="283"/>
      <c r="O143" s="283"/>
      <c r="P143" s="283"/>
      <c r="Q143" s="283"/>
      <c r="R143" s="283"/>
    </row>
    <row r="144" spans="1:18" ht="14.25">
      <c r="A144" s="147">
        <v>6600</v>
      </c>
      <c r="B144" s="141" t="s">
        <v>63</v>
      </c>
      <c r="C144" s="103"/>
      <c r="D144" s="103"/>
      <c r="E144" s="165"/>
      <c r="F144" s="295">
        <f>'2. Income &amp; Expenditure Budget'!G151</f>
        <v>0</v>
      </c>
      <c r="G144" s="283"/>
      <c r="H144" s="283"/>
      <c r="I144" s="283"/>
      <c r="J144" s="283"/>
      <c r="K144" s="283"/>
      <c r="L144" s="283"/>
      <c r="M144" s="283"/>
      <c r="N144" s="283"/>
      <c r="O144" s="283"/>
      <c r="P144" s="283"/>
      <c r="Q144" s="283"/>
      <c r="R144" s="283"/>
    </row>
    <row r="145" spans="1:18" ht="14.25">
      <c r="A145" s="147">
        <v>6650</v>
      </c>
      <c r="B145" s="141" t="s">
        <v>64</v>
      </c>
      <c r="C145" s="103"/>
      <c r="D145" s="103"/>
      <c r="E145" s="165"/>
      <c r="F145" s="295">
        <f>'2. Income &amp; Expenditure Budget'!G152</f>
        <v>0</v>
      </c>
      <c r="G145" s="283"/>
      <c r="H145" s="283"/>
      <c r="I145" s="283"/>
      <c r="J145" s="283"/>
      <c r="K145" s="283"/>
      <c r="L145" s="283"/>
      <c r="M145" s="283"/>
      <c r="N145" s="283"/>
      <c r="O145" s="283"/>
      <c r="P145" s="283"/>
      <c r="Q145" s="283"/>
      <c r="R145" s="283"/>
    </row>
    <row r="146" spans="1:18" ht="14.25">
      <c r="A146" s="147">
        <v>6700</v>
      </c>
      <c r="B146" s="141" t="s">
        <v>196</v>
      </c>
      <c r="C146" s="103"/>
      <c r="D146" s="103"/>
      <c r="E146" s="165"/>
      <c r="F146" s="295">
        <f>'2. Income &amp; Expenditure Budget'!G153</f>
        <v>0</v>
      </c>
      <c r="G146" s="283"/>
      <c r="H146" s="283"/>
      <c r="I146" s="283"/>
      <c r="J146" s="283"/>
      <c r="K146" s="283"/>
      <c r="L146" s="283"/>
      <c r="M146" s="283"/>
      <c r="N146" s="283"/>
      <c r="O146" s="283"/>
      <c r="P146" s="283"/>
      <c r="Q146" s="283"/>
      <c r="R146" s="283"/>
    </row>
    <row r="147" spans="1:18" ht="14.25">
      <c r="A147" s="147">
        <v>6730</v>
      </c>
      <c r="B147" s="141" t="s">
        <v>215</v>
      </c>
      <c r="C147" s="103"/>
      <c r="D147" s="103"/>
      <c r="E147" s="165"/>
      <c r="F147" s="295">
        <f>'2. Income &amp; Expenditure Budget'!G154</f>
        <v>0</v>
      </c>
      <c r="G147" s="283"/>
      <c r="H147" s="283"/>
      <c r="I147" s="283"/>
      <c r="J147" s="283"/>
      <c r="K147" s="283"/>
      <c r="L147" s="283"/>
      <c r="M147" s="283"/>
      <c r="N147" s="283"/>
      <c r="O147" s="283"/>
      <c r="P147" s="283"/>
      <c r="Q147" s="283"/>
      <c r="R147" s="283"/>
    </row>
    <row r="148" spans="1:18" ht="14.25">
      <c r="A148" s="147">
        <v>6750</v>
      </c>
      <c r="B148" s="141" t="s">
        <v>108</v>
      </c>
      <c r="C148" s="103"/>
      <c r="D148" s="103"/>
      <c r="E148" s="165"/>
      <c r="F148" s="295">
        <f>'2. Income &amp; Expenditure Budget'!G155</f>
        <v>0</v>
      </c>
      <c r="G148" s="283"/>
      <c r="H148" s="283"/>
      <c r="I148" s="283"/>
      <c r="J148" s="283"/>
      <c r="K148" s="283"/>
      <c r="L148" s="283"/>
      <c r="M148" s="283"/>
      <c r="N148" s="283"/>
      <c r="O148" s="283"/>
      <c r="P148" s="283"/>
      <c r="Q148" s="283"/>
      <c r="R148" s="283"/>
    </row>
    <row r="149" spans="1:18" ht="14.25">
      <c r="A149" s="147">
        <v>6755</v>
      </c>
      <c r="B149" s="140" t="s">
        <v>197</v>
      </c>
      <c r="C149" s="103"/>
      <c r="D149" s="103"/>
      <c r="E149" s="165"/>
      <c r="F149" s="295">
        <f>'2. Income &amp; Expenditure Budget'!G156</f>
        <v>0</v>
      </c>
      <c r="G149" s="283"/>
      <c r="H149" s="283"/>
      <c r="I149" s="283"/>
      <c r="J149" s="283"/>
      <c r="K149" s="283"/>
      <c r="L149" s="283"/>
      <c r="M149" s="283"/>
      <c r="N149" s="283"/>
      <c r="O149" s="283"/>
      <c r="P149" s="283"/>
      <c r="Q149" s="283"/>
      <c r="R149" s="283"/>
    </row>
    <row r="150" spans="1:18" ht="14.25">
      <c r="A150" s="146">
        <v>6780</v>
      </c>
      <c r="B150" s="139" t="s">
        <v>65</v>
      </c>
      <c r="C150" s="103"/>
      <c r="D150" s="103"/>
      <c r="E150" s="165"/>
      <c r="F150" s="295">
        <f>'2. Income &amp; Expenditure Budget'!G157</f>
        <v>0</v>
      </c>
      <c r="G150" s="283"/>
      <c r="H150" s="283"/>
      <c r="I150" s="283"/>
      <c r="J150" s="283"/>
      <c r="K150" s="283"/>
      <c r="L150" s="283"/>
      <c r="M150" s="283"/>
      <c r="N150" s="283"/>
      <c r="O150" s="283"/>
      <c r="P150" s="283"/>
      <c r="Q150" s="283"/>
      <c r="R150" s="283"/>
    </row>
    <row r="151" spans="1:18" ht="14.25">
      <c r="A151" s="146">
        <v>6800</v>
      </c>
      <c r="B151" s="139" t="s">
        <v>109</v>
      </c>
      <c r="C151" s="103"/>
      <c r="D151" s="103"/>
      <c r="E151" s="165"/>
      <c r="F151" s="295">
        <f>'2. Income &amp; Expenditure Budget'!G158</f>
        <v>0</v>
      </c>
      <c r="G151" s="283"/>
      <c r="H151" s="283"/>
      <c r="I151" s="283"/>
      <c r="J151" s="283"/>
      <c r="K151" s="283"/>
      <c r="L151" s="283"/>
      <c r="M151" s="283"/>
      <c r="N151" s="283"/>
      <c r="O151" s="283"/>
      <c r="P151" s="283"/>
      <c r="Q151" s="283"/>
      <c r="R151" s="283"/>
    </row>
    <row r="152" spans="1:18" ht="14.25">
      <c r="A152" s="146">
        <v>6830</v>
      </c>
      <c r="B152" s="139" t="s">
        <v>66</v>
      </c>
      <c r="C152" s="103"/>
      <c r="D152" s="103"/>
      <c r="E152" s="165"/>
      <c r="F152" s="295">
        <f>'2. Income &amp; Expenditure Budget'!G159</f>
        <v>0</v>
      </c>
      <c r="G152" s="283"/>
      <c r="H152" s="283"/>
      <c r="I152" s="283"/>
      <c r="J152" s="283"/>
      <c r="K152" s="283"/>
      <c r="L152" s="283"/>
      <c r="M152" s="283"/>
      <c r="N152" s="283"/>
      <c r="O152" s="283"/>
      <c r="P152" s="283"/>
      <c r="Q152" s="283"/>
      <c r="R152" s="283"/>
    </row>
    <row r="153" spans="1:18" ht="14.25">
      <c r="A153" s="146">
        <v>6860</v>
      </c>
      <c r="B153" s="139" t="s">
        <v>67</v>
      </c>
      <c r="C153" s="103"/>
      <c r="D153" s="103"/>
      <c r="E153" s="165"/>
      <c r="F153" s="295">
        <f>'2. Income &amp; Expenditure Budget'!G160</f>
        <v>0</v>
      </c>
      <c r="G153" s="283"/>
      <c r="H153" s="283"/>
      <c r="I153" s="283"/>
      <c r="J153" s="283"/>
      <c r="K153" s="283"/>
      <c r="L153" s="283"/>
      <c r="M153" s="283"/>
      <c r="N153" s="283"/>
      <c r="O153" s="283"/>
      <c r="P153" s="283"/>
      <c r="Q153" s="283"/>
      <c r="R153" s="283"/>
    </row>
    <row r="154" spans="1:18" ht="14.25">
      <c r="A154" s="148">
        <v>6870</v>
      </c>
      <c r="B154" s="144" t="s">
        <v>241</v>
      </c>
      <c r="C154" s="104"/>
      <c r="D154" s="104"/>
      <c r="E154" s="166"/>
      <c r="F154" s="295">
        <f>'2. Income &amp; Expenditure Budget'!G161</f>
        <v>0</v>
      </c>
      <c r="G154" s="283"/>
      <c r="H154" s="283"/>
      <c r="I154" s="283"/>
      <c r="J154" s="283"/>
      <c r="K154" s="283"/>
      <c r="L154" s="283"/>
      <c r="M154" s="283"/>
      <c r="N154" s="283"/>
      <c r="O154" s="283"/>
      <c r="P154" s="283"/>
      <c r="Q154" s="283"/>
      <c r="R154" s="283"/>
    </row>
    <row r="155" spans="1:18" ht="15" thickBot="1">
      <c r="A155" s="148">
        <v>6900</v>
      </c>
      <c r="B155" s="142" t="s">
        <v>68</v>
      </c>
      <c r="C155" s="104"/>
      <c r="D155" s="104"/>
      <c r="E155" s="166"/>
      <c r="F155" s="295">
        <f>'2. Income &amp; Expenditure Budget'!G162</f>
        <v>0</v>
      </c>
      <c r="G155" s="283"/>
      <c r="H155" s="283"/>
      <c r="I155" s="283"/>
      <c r="J155" s="283"/>
      <c r="K155" s="283"/>
      <c r="L155" s="283"/>
      <c r="M155" s="283"/>
      <c r="N155" s="283"/>
      <c r="O155" s="283"/>
      <c r="P155" s="283"/>
      <c r="Q155" s="283"/>
      <c r="R155" s="283"/>
    </row>
    <row r="156" spans="1:18" ht="15" thickBot="1">
      <c r="A156" s="214" t="s">
        <v>200</v>
      </c>
      <c r="B156" s="215"/>
      <c r="C156" s="215"/>
      <c r="D156" s="215"/>
      <c r="E156" s="215"/>
      <c r="F156" s="293">
        <f>SUM(F131:F155)</f>
        <v>0</v>
      </c>
      <c r="G156" s="293">
        <f aca="true" t="shared" si="7" ref="G156:R156">SUM(G131:G155)</f>
        <v>0</v>
      </c>
      <c r="H156" s="293">
        <f t="shared" si="7"/>
        <v>0</v>
      </c>
      <c r="I156" s="293">
        <f t="shared" si="7"/>
        <v>0</v>
      </c>
      <c r="J156" s="293">
        <f t="shared" si="7"/>
        <v>0</v>
      </c>
      <c r="K156" s="293">
        <f t="shared" si="7"/>
        <v>0</v>
      </c>
      <c r="L156" s="293">
        <f t="shared" si="7"/>
        <v>0</v>
      </c>
      <c r="M156" s="293">
        <f t="shared" si="7"/>
        <v>0</v>
      </c>
      <c r="N156" s="293">
        <f t="shared" si="7"/>
        <v>0</v>
      </c>
      <c r="O156" s="293">
        <f t="shared" si="7"/>
        <v>0</v>
      </c>
      <c r="P156" s="293">
        <f t="shared" si="7"/>
        <v>0</v>
      </c>
      <c r="Q156" s="293">
        <f t="shared" si="7"/>
        <v>0</v>
      </c>
      <c r="R156" s="293">
        <f t="shared" si="7"/>
        <v>0</v>
      </c>
    </row>
    <row r="157" spans="1:18" ht="15" thickBot="1">
      <c r="A157" s="149"/>
      <c r="B157" s="92" t="s">
        <v>140</v>
      </c>
      <c r="C157" s="1"/>
      <c r="D157" s="1"/>
      <c r="E157" s="1"/>
      <c r="F157" s="290"/>
      <c r="G157" s="283"/>
      <c r="H157" s="283"/>
      <c r="I157" s="283"/>
      <c r="J157" s="283"/>
      <c r="K157" s="283"/>
      <c r="L157" s="283"/>
      <c r="M157" s="283"/>
      <c r="N157" s="283"/>
      <c r="O157" s="283"/>
      <c r="P157" s="283"/>
      <c r="Q157" s="283"/>
      <c r="R157" s="283"/>
    </row>
    <row r="158" spans="1:18" ht="15" thickBot="1">
      <c r="A158" s="214" t="s">
        <v>198</v>
      </c>
      <c r="B158" s="215"/>
      <c r="C158" s="215"/>
      <c r="D158" s="215"/>
      <c r="E158" s="215"/>
      <c r="F158" s="293"/>
      <c r="G158" s="283"/>
      <c r="H158" s="283"/>
      <c r="I158" s="283"/>
      <c r="J158" s="283"/>
      <c r="K158" s="283"/>
      <c r="L158" s="283"/>
      <c r="M158" s="283"/>
      <c r="N158" s="283"/>
      <c r="O158" s="283"/>
      <c r="P158" s="283"/>
      <c r="Q158" s="283"/>
      <c r="R158" s="283"/>
    </row>
    <row r="159" spans="1:18" ht="14.25">
      <c r="A159" s="146">
        <v>7300</v>
      </c>
      <c r="B159" s="139" t="s">
        <v>69</v>
      </c>
      <c r="C159" s="103"/>
      <c r="D159" s="103"/>
      <c r="E159" s="165"/>
      <c r="F159" s="295">
        <f>'2. Income &amp; Expenditure Budget'!G166</f>
        <v>0</v>
      </c>
      <c r="G159" s="283"/>
      <c r="H159" s="283"/>
      <c r="I159" s="283"/>
      <c r="J159" s="283"/>
      <c r="K159" s="283"/>
      <c r="L159" s="283"/>
      <c r="M159" s="283"/>
      <c r="N159" s="283"/>
      <c r="O159" s="283"/>
      <c r="P159" s="283"/>
      <c r="Q159" s="283"/>
      <c r="R159" s="283"/>
    </row>
    <row r="160" spans="1:18" ht="14.25">
      <c r="A160" s="146">
        <v>7320</v>
      </c>
      <c r="B160" s="139" t="s">
        <v>110</v>
      </c>
      <c r="C160" s="103"/>
      <c r="D160" s="103"/>
      <c r="E160" s="165"/>
      <c r="F160" s="295">
        <f>'2. Income &amp; Expenditure Budget'!G167</f>
        <v>0</v>
      </c>
      <c r="G160" s="283"/>
      <c r="H160" s="283"/>
      <c r="I160" s="283"/>
      <c r="J160" s="283"/>
      <c r="K160" s="283"/>
      <c r="L160" s="283"/>
      <c r="M160" s="283"/>
      <c r="N160" s="283"/>
      <c r="O160" s="283"/>
      <c r="P160" s="283"/>
      <c r="Q160" s="283"/>
      <c r="R160" s="283"/>
    </row>
    <row r="161" spans="1:18" ht="14.25">
      <c r="A161" s="146">
        <v>7350</v>
      </c>
      <c r="B161" s="139" t="s">
        <v>158</v>
      </c>
      <c r="C161" s="103"/>
      <c r="D161" s="103"/>
      <c r="E161" s="165"/>
      <c r="F161" s="295">
        <f>'2. Income &amp; Expenditure Budget'!G168</f>
        <v>0</v>
      </c>
      <c r="G161" s="283"/>
      <c r="H161" s="283"/>
      <c r="I161" s="283"/>
      <c r="J161" s="283"/>
      <c r="K161" s="283"/>
      <c r="L161" s="283"/>
      <c r="M161" s="283"/>
      <c r="N161" s="283"/>
      <c r="O161" s="283"/>
      <c r="P161" s="283"/>
      <c r="Q161" s="283"/>
      <c r="R161" s="283"/>
    </row>
    <row r="162" spans="1:18" ht="14.25">
      <c r="A162" s="146">
        <v>7400</v>
      </c>
      <c r="B162" s="139" t="s">
        <v>70</v>
      </c>
      <c r="C162" s="103"/>
      <c r="D162" s="103"/>
      <c r="E162" s="165"/>
      <c r="F162" s="295">
        <f>'2. Income &amp; Expenditure Budget'!G169</f>
        <v>0</v>
      </c>
      <c r="G162" s="283"/>
      <c r="H162" s="283"/>
      <c r="I162" s="283"/>
      <c r="J162" s="283"/>
      <c r="K162" s="283"/>
      <c r="L162" s="283"/>
      <c r="M162" s="283"/>
      <c r="N162" s="283"/>
      <c r="O162" s="283"/>
      <c r="P162" s="283"/>
      <c r="Q162" s="283"/>
      <c r="R162" s="283"/>
    </row>
    <row r="163" spans="1:18" ht="14.25">
      <c r="A163" s="146">
        <v>7450</v>
      </c>
      <c r="B163" s="139" t="s">
        <v>71</v>
      </c>
      <c r="C163" s="103"/>
      <c r="D163" s="103"/>
      <c r="E163" s="165"/>
      <c r="F163" s="295">
        <f>'2. Income &amp; Expenditure Budget'!G170</f>
        <v>0</v>
      </c>
      <c r="G163" s="283"/>
      <c r="H163" s="283"/>
      <c r="I163" s="283"/>
      <c r="J163" s="283"/>
      <c r="K163" s="283"/>
      <c r="L163" s="283"/>
      <c r="M163" s="283"/>
      <c r="N163" s="283"/>
      <c r="O163" s="283"/>
      <c r="P163" s="283"/>
      <c r="Q163" s="283"/>
      <c r="R163" s="283"/>
    </row>
    <row r="164" spans="1:18" ht="14.25">
      <c r="A164" s="148">
        <v>7800</v>
      </c>
      <c r="B164" s="142" t="s">
        <v>111</v>
      </c>
      <c r="C164" s="104"/>
      <c r="D164" s="104"/>
      <c r="E164" s="166"/>
      <c r="F164" s="295">
        <f>'2. Income &amp; Expenditure Budget'!G171</f>
        <v>0</v>
      </c>
      <c r="G164" s="283"/>
      <c r="H164" s="283"/>
      <c r="I164" s="283"/>
      <c r="J164" s="283"/>
      <c r="K164" s="283"/>
      <c r="L164" s="283"/>
      <c r="M164" s="283"/>
      <c r="N164" s="283"/>
      <c r="O164" s="283"/>
      <c r="P164" s="283"/>
      <c r="Q164" s="283"/>
      <c r="R164" s="283"/>
    </row>
    <row r="165" spans="1:18" ht="15" thickBot="1">
      <c r="A165" s="148">
        <v>8000</v>
      </c>
      <c r="B165" s="142" t="s">
        <v>98</v>
      </c>
      <c r="C165" s="104"/>
      <c r="D165" s="104"/>
      <c r="E165" s="166"/>
      <c r="F165" s="295">
        <f>'2. Income &amp; Expenditure Budget'!G172</f>
        <v>0</v>
      </c>
      <c r="G165" s="283"/>
      <c r="H165" s="283"/>
      <c r="I165" s="283"/>
      <c r="J165" s="283"/>
      <c r="K165" s="283"/>
      <c r="L165" s="283"/>
      <c r="M165" s="283"/>
      <c r="N165" s="283"/>
      <c r="O165" s="283"/>
      <c r="P165" s="283"/>
      <c r="Q165" s="283"/>
      <c r="R165" s="283"/>
    </row>
    <row r="166" spans="1:18" ht="15" thickBot="1">
      <c r="A166" s="214" t="s">
        <v>199</v>
      </c>
      <c r="B166" s="215"/>
      <c r="C166" s="215"/>
      <c r="D166" s="215"/>
      <c r="E166" s="215"/>
      <c r="F166" s="293">
        <f>SUM(F159:F165)</f>
        <v>0</v>
      </c>
      <c r="G166" s="293">
        <f aca="true" t="shared" si="8" ref="G166:R166">SUM(G159:G165)</f>
        <v>0</v>
      </c>
      <c r="H166" s="293">
        <f t="shared" si="8"/>
        <v>0</v>
      </c>
      <c r="I166" s="293">
        <f t="shared" si="8"/>
        <v>0</v>
      </c>
      <c r="J166" s="293">
        <f t="shared" si="8"/>
        <v>0</v>
      </c>
      <c r="K166" s="293">
        <f t="shared" si="8"/>
        <v>0</v>
      </c>
      <c r="L166" s="293">
        <f t="shared" si="8"/>
        <v>0</v>
      </c>
      <c r="M166" s="293">
        <f t="shared" si="8"/>
        <v>0</v>
      </c>
      <c r="N166" s="293">
        <f t="shared" si="8"/>
        <v>0</v>
      </c>
      <c r="O166" s="293">
        <f t="shared" si="8"/>
        <v>0</v>
      </c>
      <c r="P166" s="293">
        <f t="shared" si="8"/>
        <v>0</v>
      </c>
      <c r="Q166" s="293">
        <f t="shared" si="8"/>
        <v>0</v>
      </c>
      <c r="R166" s="293">
        <f t="shared" si="8"/>
        <v>0</v>
      </c>
    </row>
    <row r="167" spans="1:18" ht="15" thickBot="1">
      <c r="A167" s="149"/>
      <c r="B167" s="92" t="s">
        <v>140</v>
      </c>
      <c r="F167" s="290"/>
      <c r="G167" s="283"/>
      <c r="H167" s="283"/>
      <c r="I167" s="283"/>
      <c r="J167" s="283"/>
      <c r="K167" s="283"/>
      <c r="L167" s="283"/>
      <c r="M167" s="283"/>
      <c r="N167" s="283"/>
      <c r="O167" s="283"/>
      <c r="P167" s="283"/>
      <c r="Q167" s="283"/>
      <c r="R167" s="283"/>
    </row>
    <row r="168" spans="1:18" ht="15" thickBot="1">
      <c r="A168" s="214"/>
      <c r="B168" s="215" t="s">
        <v>159</v>
      </c>
      <c r="C168" s="215"/>
      <c r="D168" s="215"/>
      <c r="E168" s="215"/>
      <c r="F168" s="293">
        <f aca="true" t="shared" si="9" ref="F168:R168">F166+F156+F128+F108+F73</f>
        <v>17914</v>
      </c>
      <c r="G168" s="293">
        <f t="shared" si="9"/>
        <v>0</v>
      </c>
      <c r="H168" s="293">
        <f t="shared" si="9"/>
        <v>0</v>
      </c>
      <c r="I168" s="293">
        <f t="shared" si="9"/>
        <v>0</v>
      </c>
      <c r="J168" s="293">
        <f t="shared" si="9"/>
        <v>0</v>
      </c>
      <c r="K168" s="293">
        <f t="shared" si="9"/>
        <v>0</v>
      </c>
      <c r="L168" s="293">
        <f t="shared" si="9"/>
        <v>0</v>
      </c>
      <c r="M168" s="293">
        <f t="shared" si="9"/>
        <v>0</v>
      </c>
      <c r="N168" s="293">
        <f t="shared" si="9"/>
        <v>0</v>
      </c>
      <c r="O168" s="293">
        <f t="shared" si="9"/>
        <v>0</v>
      </c>
      <c r="P168" s="293">
        <f t="shared" si="9"/>
        <v>0</v>
      </c>
      <c r="Q168" s="293">
        <f t="shared" si="9"/>
        <v>0</v>
      </c>
      <c r="R168" s="293">
        <f t="shared" si="9"/>
        <v>0</v>
      </c>
    </row>
    <row r="169" spans="1:18" ht="15" thickBot="1">
      <c r="A169" s="225"/>
      <c r="B169" s="226" t="s">
        <v>140</v>
      </c>
      <c r="C169" s="227"/>
      <c r="D169" s="227"/>
      <c r="E169" s="227"/>
      <c r="F169" s="296"/>
      <c r="G169" s="283"/>
      <c r="H169" s="283"/>
      <c r="I169" s="283"/>
      <c r="J169" s="283"/>
      <c r="K169" s="283"/>
      <c r="L169" s="283"/>
      <c r="M169" s="283"/>
      <c r="N169" s="283"/>
      <c r="O169" s="283"/>
      <c r="P169" s="283"/>
      <c r="Q169" s="283"/>
      <c r="R169" s="283"/>
    </row>
    <row r="170" spans="1:18" ht="18" thickBot="1">
      <c r="A170" s="231" t="s">
        <v>205</v>
      </c>
      <c r="B170" s="30"/>
      <c r="C170" s="229"/>
      <c r="D170" s="229"/>
      <c r="E170" s="229"/>
      <c r="F170" s="297">
        <f aca="true" t="shared" si="10" ref="F170:R170">F60-F168</f>
        <v>182017.625</v>
      </c>
      <c r="G170" s="297">
        <f t="shared" si="10"/>
        <v>0</v>
      </c>
      <c r="H170" s="297">
        <f t="shared" si="10"/>
        <v>0</v>
      </c>
      <c r="I170" s="297">
        <f t="shared" si="10"/>
        <v>0</v>
      </c>
      <c r="J170" s="297">
        <f t="shared" si="10"/>
        <v>0</v>
      </c>
      <c r="K170" s="297">
        <f t="shared" si="10"/>
        <v>0</v>
      </c>
      <c r="L170" s="297">
        <f t="shared" si="10"/>
        <v>0</v>
      </c>
      <c r="M170" s="297">
        <f t="shared" si="10"/>
        <v>0</v>
      </c>
      <c r="N170" s="297">
        <f t="shared" si="10"/>
        <v>0</v>
      </c>
      <c r="O170" s="297">
        <f t="shared" si="10"/>
        <v>0</v>
      </c>
      <c r="P170" s="297">
        <f t="shared" si="10"/>
        <v>0</v>
      </c>
      <c r="Q170" s="297">
        <f t="shared" si="10"/>
        <v>0</v>
      </c>
      <c r="R170" s="297">
        <f t="shared" si="10"/>
        <v>0</v>
      </c>
    </row>
    <row r="172" spans="1:18" ht="14.25">
      <c r="A172" t="s">
        <v>237</v>
      </c>
      <c r="F172">
        <f>'3. Opening Bank  Position'!H23</f>
        <v>0</v>
      </c>
      <c r="G172" s="298">
        <f>F172</f>
        <v>0</v>
      </c>
      <c r="H172" s="298">
        <f aca="true" t="shared" si="11" ref="H172:R172">G174</f>
        <v>0</v>
      </c>
      <c r="I172" s="298">
        <f t="shared" si="11"/>
        <v>0</v>
      </c>
      <c r="J172" s="298">
        <f t="shared" si="11"/>
        <v>0</v>
      </c>
      <c r="K172" s="298">
        <f t="shared" si="11"/>
        <v>0</v>
      </c>
      <c r="L172" s="298">
        <f t="shared" si="11"/>
        <v>0</v>
      </c>
      <c r="M172" s="298">
        <f t="shared" si="11"/>
        <v>0</v>
      </c>
      <c r="N172" s="298">
        <f t="shared" si="11"/>
        <v>0</v>
      </c>
      <c r="O172" s="298">
        <f t="shared" si="11"/>
        <v>0</v>
      </c>
      <c r="P172" s="298">
        <f t="shared" si="11"/>
        <v>0</v>
      </c>
      <c r="Q172" s="298">
        <f t="shared" si="11"/>
        <v>0</v>
      </c>
      <c r="R172" s="298">
        <f t="shared" si="11"/>
        <v>0</v>
      </c>
    </row>
    <row r="173" ht="15" thickBot="1"/>
    <row r="174" spans="1:18" ht="15.75" thickBot="1">
      <c r="A174" s="299" t="s">
        <v>238</v>
      </c>
      <c r="B174" s="300"/>
      <c r="C174" s="300"/>
      <c r="D174" s="300"/>
      <c r="E174" s="300"/>
      <c r="F174" s="301">
        <f>F170+F172</f>
        <v>182017.625</v>
      </c>
      <c r="G174" s="301">
        <f aca="true" t="shared" si="12" ref="G174:R174">G170+G172</f>
        <v>0</v>
      </c>
      <c r="H174" s="301">
        <f t="shared" si="12"/>
        <v>0</v>
      </c>
      <c r="I174" s="301">
        <f t="shared" si="12"/>
        <v>0</v>
      </c>
      <c r="J174" s="301">
        <f t="shared" si="12"/>
        <v>0</v>
      </c>
      <c r="K174" s="301">
        <f t="shared" si="12"/>
        <v>0</v>
      </c>
      <c r="L174" s="301">
        <f t="shared" si="12"/>
        <v>0</v>
      </c>
      <c r="M174" s="301">
        <f t="shared" si="12"/>
        <v>0</v>
      </c>
      <c r="N174" s="301">
        <f t="shared" si="12"/>
        <v>0</v>
      </c>
      <c r="O174" s="301">
        <f t="shared" si="12"/>
        <v>0</v>
      </c>
      <c r="P174" s="301">
        <f t="shared" si="12"/>
        <v>0</v>
      </c>
      <c r="Q174" s="301">
        <f t="shared" si="12"/>
        <v>0</v>
      </c>
      <c r="R174" s="301">
        <f t="shared" si="12"/>
        <v>0</v>
      </c>
    </row>
  </sheetData>
  <sheetProtection/>
  <mergeCells count="1">
    <mergeCell ref="A1:R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Lambert</dc:creator>
  <cp:keywords/>
  <dc:description/>
  <cp:lastModifiedBy>Lorraine Guinan</cp:lastModifiedBy>
  <cp:lastPrinted>2016-01-20T11:56:22Z</cp:lastPrinted>
  <dcterms:created xsi:type="dcterms:W3CDTF">2007-11-08T09:50:16Z</dcterms:created>
  <dcterms:modified xsi:type="dcterms:W3CDTF">2019-07-02T09:46:45Z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0x0101003B075941DF854C4D8D4417D58DBC42B8</vt:lpwstr>
  </property>
  <property fmtid="{D5CDD505-2E9C-101B-9397-08002B2CF9AE}" pid="3" name="PublishingExpirationDate">
    <vt:lpwstr/>
  </property>
  <property fmtid="{D5CDD505-2E9C-101B-9397-08002B2CF9AE}" pid="4" name="PublishingStartDate">
    <vt:lpwstr/>
  </property>
</Properties>
</file>