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845" tabRatio="864" activeTab="0"/>
  </bookViews>
  <sheets>
    <sheet name="Budget template steps" sheetId="1" r:id="rId1"/>
    <sheet name="1. Budget Grant Calculation" sheetId="2" r:id="rId2"/>
    <sheet name="2. Income &amp; Expenditure Budget" sheetId="3" r:id="rId3"/>
    <sheet name="3.Census-DES Sanctioned staff" sheetId="4" r:id="rId4"/>
    <sheet name="4.Census-Non Sanctioned Staff" sheetId="5" r:id="rId5"/>
  </sheets>
  <definedNames/>
  <calcPr fullCalcOnLoad="1"/>
</workbook>
</file>

<file path=xl/comments4.xml><?xml version="1.0" encoding="utf-8"?>
<comments xmlns="http://schemas.openxmlformats.org/spreadsheetml/2006/main">
  <authors>
    <author>Lorraine Guinan</author>
  </authors>
  <commentList>
    <comment ref="X10" authorId="0">
      <text>
        <r>
          <rPr>
            <b/>
            <sz val="9"/>
            <color indexed="10"/>
            <rFont val="Tahoma"/>
            <family val="2"/>
          </rPr>
          <t xml:space="preserve">School must contact schools Division Financial where changes in staff occur
</t>
        </r>
      </text>
    </comment>
  </commentList>
</comments>
</file>

<file path=xl/sharedStrings.xml><?xml version="1.0" encoding="utf-8"?>
<sst xmlns="http://schemas.openxmlformats.org/spreadsheetml/2006/main" count="400" uniqueCount="332">
  <si>
    <t>INCOME</t>
  </si>
  <si>
    <t>Department of Education Income</t>
  </si>
  <si>
    <t>Book Grant</t>
  </si>
  <si>
    <t>Home Economics</t>
  </si>
  <si>
    <t>Transition Year</t>
  </si>
  <si>
    <t>Leaving Cert Applied</t>
  </si>
  <si>
    <t>Grant for Traveller Students</t>
  </si>
  <si>
    <t>Supervision/Substitution</t>
  </si>
  <si>
    <t>Other DES Grants</t>
  </si>
  <si>
    <t>Locker Receipts</t>
  </si>
  <si>
    <t>Canteen Income</t>
  </si>
  <si>
    <t>Tuck Shop Income</t>
  </si>
  <si>
    <t>Study Income</t>
  </si>
  <si>
    <t>Games</t>
  </si>
  <si>
    <t>Bus Income</t>
  </si>
  <si>
    <t>School Tours</t>
  </si>
  <si>
    <t>Other Income</t>
  </si>
  <si>
    <t>Voluntary Subscriptions</t>
  </si>
  <si>
    <t>Bank Interest Received</t>
  </si>
  <si>
    <t>TOTAL INCOME</t>
  </si>
  <si>
    <t>EXPENDITURE</t>
  </si>
  <si>
    <t>Teaching Aids</t>
  </si>
  <si>
    <t>Art</t>
  </si>
  <si>
    <t>Science</t>
  </si>
  <si>
    <t>Woodwork/Building Construction</t>
  </si>
  <si>
    <t>Other Subjects</t>
  </si>
  <si>
    <t>LCVP</t>
  </si>
  <si>
    <t>Career Guidance</t>
  </si>
  <si>
    <t>Library</t>
  </si>
  <si>
    <t>PE</t>
  </si>
  <si>
    <t>Bus Hire</t>
  </si>
  <si>
    <t>Student Council</t>
  </si>
  <si>
    <t>Other Education Expenses</t>
  </si>
  <si>
    <t>Caretakers Wages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</si>
  <si>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</si>
  <si>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</si>
  <si>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</si>
  <si>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</si>
  <si>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</si>
  <si>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Security</t>
  </si>
  <si>
    <t>Insurance</t>
  </si>
  <si>
    <t>Heating</t>
  </si>
  <si>
    <t>Light and Power</t>
  </si>
  <si>
    <t>Staff Recruitment</t>
  </si>
  <si>
    <t>Advertising/Public Relations</t>
  </si>
  <si>
    <t>Postage</t>
  </si>
  <si>
    <t>Telephone</t>
  </si>
  <si>
    <t>Office Equipment</t>
  </si>
  <si>
    <t>Other Professional Fees</t>
  </si>
  <si>
    <t>Travel &amp; Subsistence</t>
  </si>
  <si>
    <t>Principals Expenses</t>
  </si>
  <si>
    <t>Staff Room Expenses</t>
  </si>
  <si>
    <t>Other Admin. Expenses</t>
  </si>
  <si>
    <t>Bank Interest Paid</t>
  </si>
  <si>
    <t>Bank Charges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</si>
  <si>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</si>
  <si>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</si>
  <si>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</si>
  <si>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</si>
  <si>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</si>
  <si>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</si>
  <si>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</si>
  <si>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</si>
  <si>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</si>
  <si>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</si>
  <si>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Uniforms</t>
  </si>
  <si>
    <t>Metalwork/Engineering</t>
  </si>
  <si>
    <t>Technology</t>
  </si>
  <si>
    <t>Learning Support</t>
  </si>
  <si>
    <t>Trophies and Prizes</t>
  </si>
  <si>
    <t>Donations/Charity</t>
  </si>
  <si>
    <t>Hospitality</t>
  </si>
  <si>
    <t>Loan Charges</t>
  </si>
  <si>
    <t>Reimbursable Expenses</t>
  </si>
  <si>
    <t>Total Other DES Grants</t>
  </si>
  <si>
    <t>Income &amp; Expenditure Budget</t>
  </si>
  <si>
    <t>Home School Liaison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</si>
  <si>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</si>
  <si>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</si>
  <si>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</si>
  <si>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</si>
  <si>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</si>
  <si>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</si>
  <si>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</si>
  <si>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>Computer/It Grant</t>
  </si>
  <si>
    <t>Substitute Teachers</t>
  </si>
  <si>
    <t/>
  </si>
  <si>
    <t>Classroom Books</t>
  </si>
  <si>
    <t>Journals &amp; Year Book Income</t>
  </si>
  <si>
    <t>School Administration Charges</t>
  </si>
  <si>
    <t>Mock Exam Income</t>
  </si>
  <si>
    <t>Student Insurance</t>
  </si>
  <si>
    <t xml:space="preserve">Reimbursable Income </t>
  </si>
  <si>
    <t>Privately Paid Teachers</t>
  </si>
  <si>
    <t>Games Travel</t>
  </si>
  <si>
    <t>Mock Examination Fees</t>
  </si>
  <si>
    <t>Grant Aided Minor Works</t>
  </si>
  <si>
    <t>Photocopying Expenses</t>
  </si>
  <si>
    <t>Fundraising Expenses</t>
  </si>
  <si>
    <t>TOTAL  EXPENDITURE</t>
  </si>
  <si>
    <t>post-31/12/2010</t>
  </si>
  <si>
    <t>PLEASE FILL IN THE GREEN BOXES: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</si>
  <si>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</si>
  <si>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</si>
  <si>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</si>
  <si>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</si>
  <si>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</si>
  <si>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</si>
  <si>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</si>
  <si>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r>
      <t>Supervision/Substitution                     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</si>
  <si>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School Generated Income</t>
  </si>
  <si>
    <t>School Musical/Drama</t>
  </si>
  <si>
    <t>Total School Generated Income</t>
  </si>
  <si>
    <t>Total Other Income</t>
  </si>
  <si>
    <t>Education Salaries</t>
  </si>
  <si>
    <t>Supervisors and Substitutes   S&amp;S Grant</t>
  </si>
  <si>
    <t>Education Other</t>
  </si>
  <si>
    <t>Computers/IT Maintanence</t>
  </si>
  <si>
    <t>Teacher Inservice &amp; Training</t>
  </si>
  <si>
    <t>Games (Excluding Travel)</t>
  </si>
  <si>
    <t xml:space="preserve">School Musical/Drama </t>
  </si>
  <si>
    <t>Repairs, Maintanence &amp; Establishment</t>
  </si>
  <si>
    <t>Administration</t>
  </si>
  <si>
    <t>Annual Subscriptions</t>
  </si>
  <si>
    <t>Medical and First Aid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</si>
  <si>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</si>
  <si>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</si>
  <si>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</si>
  <si>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</si>
  <si>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</si>
  <si>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</si>
  <si>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</si>
  <si>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Transition Year costs</t>
  </si>
  <si>
    <t>Adult Education Income</t>
  </si>
  <si>
    <t>Parents Council/Association</t>
  </si>
  <si>
    <t xml:space="preserve">Insurance Claim </t>
  </si>
  <si>
    <t>State Exam  Salaries</t>
  </si>
  <si>
    <t>Accountancy/Audit Fee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</si>
  <si>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</si>
  <si>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</si>
  <si>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</si>
  <si>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</si>
  <si>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</si>
  <si>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</si>
  <si>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</si>
  <si>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</si>
  <si>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DSP- School Meals Programme Expenditure</t>
  </si>
  <si>
    <t>JCPA (Junior Cycle Assessment)</t>
  </si>
  <si>
    <t>Religion/Ethos/Ethics Cost</t>
  </si>
  <si>
    <t>Transition Year Enrolment 2019/2020</t>
  </si>
  <si>
    <t>Traveller Students 2019/2020</t>
  </si>
  <si>
    <t>JCSP Enrolment (Year 1 only) 2019/2020</t>
  </si>
  <si>
    <t>2019/2020</t>
  </si>
  <si>
    <t>Sports complex grant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</si>
  <si>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</si>
  <si>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</si>
  <si>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</si>
  <si>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</si>
  <si>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</si>
  <si>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</si>
  <si>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</si>
  <si>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Religion - retreats etc</t>
  </si>
  <si>
    <t>Other School Generated Income</t>
  </si>
  <si>
    <t>Fund Raising</t>
  </si>
  <si>
    <t>Other Special Income</t>
  </si>
  <si>
    <t>Adult Education Salaries</t>
  </si>
  <si>
    <t>School Journal</t>
  </si>
  <si>
    <t>School Uniform</t>
  </si>
  <si>
    <t>Caretaker Sports Complex</t>
  </si>
  <si>
    <t>Rent and Rates</t>
  </si>
  <si>
    <t>Repairs - Sports Complex</t>
  </si>
  <si>
    <t>Other Repairs &amp; Maintenance</t>
  </si>
  <si>
    <t>Printing &amp; Stationery</t>
  </si>
  <si>
    <t>Board of Management Expenses</t>
  </si>
  <si>
    <t>School Tuck Shop Expenses</t>
  </si>
  <si>
    <t>School Canteen Expenses</t>
  </si>
  <si>
    <t>Leasing Inc. Photocopier</t>
  </si>
  <si>
    <t>Pensioners Payroll</t>
  </si>
  <si>
    <t>Study Salaries</t>
  </si>
  <si>
    <t>Student Enrolment numbers 2019/2020</t>
  </si>
  <si>
    <t>PLC Enrolment numbers 2019/2020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</si>
  <si>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</si>
  <si>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</si>
  <si>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</si>
  <si>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</si>
  <si>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Book Grant (Paid in June 2019 for 2019/2020)</t>
  </si>
  <si>
    <t>SEC State Exam Income</t>
  </si>
  <si>
    <t>DESP- School Meals Programme</t>
  </si>
  <si>
    <t>Book Rental Receipts</t>
  </si>
  <si>
    <t xml:space="preserve">School Books </t>
  </si>
  <si>
    <t>School Excellence Fund - Step up Project</t>
  </si>
  <si>
    <t>Non Pay Grant</t>
  </si>
  <si>
    <t>Non Teachers Pay Grant</t>
  </si>
  <si>
    <t>Bus Escort Grant</t>
  </si>
  <si>
    <t>July Provision</t>
  </si>
  <si>
    <t>Bus Escort Salary</t>
  </si>
  <si>
    <t>Caretakers Pension Deduction</t>
  </si>
  <si>
    <t>Caretakers PAYE/PRSI/USC/LPT</t>
  </si>
  <si>
    <t xml:space="preserve">Caretakers ASC </t>
  </si>
  <si>
    <t>Cleaners PAYE/PRSI/USC/LPT</t>
  </si>
  <si>
    <t>Cleaners' pension deduction</t>
  </si>
  <si>
    <t>Cleaners ASC</t>
  </si>
  <si>
    <t>Clerical Officers Wages</t>
  </si>
  <si>
    <t>Clerical Officers Pension Deduction</t>
  </si>
  <si>
    <t>Clerical Officers PAYE/PRSI/USC/LPT</t>
  </si>
  <si>
    <t>Clerical Officers ASC</t>
  </si>
  <si>
    <t>Discounts received</t>
  </si>
  <si>
    <t>July Provision PAYE/PRSI/USC/LPT</t>
  </si>
  <si>
    <t>Bus Escort PAYE/PRSI/USC/LPT</t>
  </si>
  <si>
    <t xml:space="preserve">Education Salaries PAYE/PRSI/USC/LPT </t>
  </si>
  <si>
    <t>.</t>
  </si>
  <si>
    <t>-</t>
  </si>
  <si>
    <t>As Principal of ______________________ (name and address of school), roll number ________________ and in my capacity as secretary to the board of management,</t>
  </si>
  <si>
    <t>I confirm that the attached Budget for the year ___________ and Census for the year ____________ have been approved by the board of management on the ____________ (date of board of management meeting).</t>
  </si>
  <si>
    <t xml:space="preserve">PLEASE NOTE: The excel sheets in this workbook are linked by formulae. Cells in grey should not be typed into. </t>
  </si>
  <si>
    <t xml:space="preserve">1. Complete the 'School Budget Preparation' sheet prior to attending the budget workshop. </t>
  </si>
  <si>
    <t>The school budget preparation sheet can be found on the FSSU website.</t>
  </si>
  <si>
    <t>Using the information on (1), fill in the schools student and teacher numbers for September 2019 in the spaces indicated, this will calculate schools grants from the Department of Education</t>
  </si>
  <si>
    <t xml:space="preserve">3. Next, open the  'Income and Expenditure' sheet (2)  </t>
  </si>
  <si>
    <t>(b)    Enter the remainder of the figures on the budget template based on current information, previous experience and plans for next year</t>
  </si>
  <si>
    <t>4. Open the 'Census' sheet (3) and complete the required fields for Department sanctioned staff. All information requested must be completed</t>
  </si>
  <si>
    <t>5.  Complete Sheet (4) for non Department sanctioned staff i.e. staff paid out of the SSSF, adult Education or other. All information requested must be completed</t>
  </si>
  <si>
    <t>Note the Department of Education will calculate increments and increases under LRA for the budget for the following year.</t>
  </si>
  <si>
    <t>6. The draft budget and census must then be reviewed by the Finance Sub Committee and then taken to the board for final approval.</t>
  </si>
  <si>
    <t xml:space="preserve"> Each income and expense heading should be reviewed and if necessary amended when taking into account inflation,  changes in school policies, etc. </t>
  </si>
  <si>
    <t>7. The final budget and census form should be signed by the chairperson and a copy filed in the school. This should be included in the minutes of the meeting.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</si>
  <si>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</si>
  <si>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</si>
  <si>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SCHOOL NAME:</t>
  </si>
  <si>
    <t>SCHOOL ROLL NUMBER:</t>
  </si>
  <si>
    <t>The Cells in Grey below are based on formula's - DO NOT ADJUST</t>
  </si>
  <si>
    <t>CENSUS OF NON TEACHING STAFF</t>
  </si>
  <si>
    <t>Main stream department sanction staff including secretarial, caretaking, cleaning &amp; pension</t>
  </si>
  <si>
    <t>Roll No.</t>
  </si>
  <si>
    <t>First name(s)</t>
  </si>
  <si>
    <t>Surname</t>
  </si>
  <si>
    <t>Maiden name if applicable</t>
  </si>
  <si>
    <t>Sex</t>
  </si>
  <si>
    <t>Date of birth</t>
  </si>
  <si>
    <t>Position</t>
  </si>
  <si>
    <t>Pay scale</t>
  </si>
  <si>
    <t>Next increment date</t>
  </si>
  <si>
    <t>Start date in current position</t>
  </si>
  <si>
    <t>Permanent/Termporary-Whole-Time/Temporary-part-time/Retired</t>
  </si>
  <si>
    <t>ER PRSI Rate %</t>
  </si>
  <si>
    <t>Total Salary cost per annum inc ER PRSI</t>
  </si>
  <si>
    <t>Department sanctioned hours per week</t>
  </si>
  <si>
    <t>Weeks per annum</t>
  </si>
  <si>
    <t>Total Hours Santioned per annum</t>
  </si>
  <si>
    <t>Member of C&amp;C Non Teaching Staff Pension Scheme</t>
  </si>
  <si>
    <t>Member of Single Pension Scheme</t>
  </si>
  <si>
    <t>Employee's Pension Scheme No.</t>
  </si>
  <si>
    <t>Are working conditions due to change in coming year e.g. retire/resign/change of hours</t>
  </si>
  <si>
    <t>Notes</t>
  </si>
  <si>
    <t>Clerical Officer</t>
  </si>
  <si>
    <t>Secretary Grade III</t>
  </si>
  <si>
    <t>Permanent</t>
  </si>
  <si>
    <t xml:space="preserve">  - </t>
  </si>
  <si>
    <t xml:space="preserve">For a permanent employee enter </t>
  </si>
  <si>
    <t xml:space="preserve"> - </t>
  </si>
  <si>
    <t xml:space="preserve">For a part time employee, it is worked out based on the number of hours worked </t>
  </si>
  <si>
    <t>in a week multiple by the number of weeks worked, divide by the full time equivalent</t>
  </si>
  <si>
    <t>hours e.g. part time clerical officer works 20 hours per week for 40 weeks</t>
  </si>
  <si>
    <t>20 X 40/ 37X52= 0.42</t>
  </si>
  <si>
    <t>This applies to Department santioned staff who are members of the Single Pension Scheme. It is planned</t>
  </si>
  <si>
    <t xml:space="preserve">to move these employees to the Departments payroll. If they have been moved to the Departments payroll, </t>
  </si>
  <si>
    <t xml:space="preserve">select Yes. </t>
  </si>
  <si>
    <t>Sanctioned staff</t>
  </si>
  <si>
    <t>Caretaker</t>
  </si>
  <si>
    <t xml:space="preserve">Cleaner </t>
  </si>
  <si>
    <t>Pensioner</t>
  </si>
  <si>
    <t>Other</t>
  </si>
  <si>
    <t>Secretary Grade IV</t>
  </si>
  <si>
    <t>Caretaker outside Dublin area (including Cork City Post 1989)</t>
  </si>
  <si>
    <t>Caretaker outside Dublin area (including Cork City Post 1989)(Non Member of Pension Scheme)</t>
  </si>
  <si>
    <t>Attendants outside the Dublin Area</t>
  </si>
  <si>
    <t>Attendants outside the Dublin Area (Non Member of Pension Scheme)</t>
  </si>
  <si>
    <t>Dublin Zone General Operative PCW Agreement (Members of contributory pension scheme)</t>
  </si>
  <si>
    <t xml:space="preserve">Dublin Zone General Operative/PCW Agreement </t>
  </si>
  <si>
    <t>Permanent Part-Time</t>
  </si>
  <si>
    <t>Temporary-Whole-Time</t>
  </si>
  <si>
    <t>Temportary Part-Time</t>
  </si>
  <si>
    <t>Retired</t>
  </si>
  <si>
    <t>ER PRSI rates</t>
  </si>
  <si>
    <t>SSSF</t>
  </si>
  <si>
    <t>Adult Education</t>
  </si>
  <si>
    <t>Self Financing (School Services Support Fund (SSSF), Adult Education, etc. Other Please Specify)</t>
  </si>
  <si>
    <t>SSSF/Adult Education/Other</t>
  </si>
  <si>
    <t>Permanent/Termporary-Whole-Time/Temporary-part-time</t>
  </si>
  <si>
    <t>Hours Per Week</t>
  </si>
  <si>
    <t>Total Hours per annum</t>
  </si>
  <si>
    <t>Self financing staff</t>
  </si>
  <si>
    <t>How to password protect your Budget &amp; Census workbook</t>
  </si>
  <si>
    <t xml:space="preserve">School Name </t>
  </si>
  <si>
    <t>Roll Number</t>
  </si>
  <si>
    <t>Enter School Roll Number</t>
  </si>
  <si>
    <t>Enter School Name &amp; Address</t>
  </si>
  <si>
    <t>Enter the school name, address and roll number</t>
  </si>
  <si>
    <r>
      <t>2. Open the 'Budget Grant Calculation' (1)</t>
    </r>
    <r>
      <rPr>
        <sz val="11"/>
        <rFont val="Arial"/>
        <family val="2"/>
      </rPr>
      <t xml:space="preserve"> </t>
    </r>
  </si>
  <si>
    <t>(a)     The Grant figures are linked to this spreadsheet and will carry over automatically from the 'Budget Grant Calculation' worksheet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</si>
  <si>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</si>
  <si>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STEPS FOR COMPLETING THE BUDGET &amp; CENSUS TEMPLATE</t>
  </si>
  <si>
    <t>INFORMATION AS OF MAY 2019</t>
  </si>
  <si>
    <t>Physics &amp; Chemistry (5th &amp; 6th year) 2019/2020</t>
  </si>
  <si>
    <t xml:space="preserve">LCA Enrolment (Year 1 and 2)  2019/2020 </t>
  </si>
  <si>
    <t>No. of Special Needs Students 2019/2020</t>
  </si>
  <si>
    <t>MGLD &amp; participate in NCSE approved special classes</t>
  </si>
  <si>
    <t>The Cells in Green below have a drop down list - click on the square &amp; select from the drop down list</t>
  </si>
  <si>
    <t>PPP School Budget 2019/2020</t>
  </si>
  <si>
    <t>Non pay budget - 75%</t>
  </si>
  <si>
    <t>PLC Enhanced grant - 75%</t>
  </si>
  <si>
    <t>Minor works grant €10,000 + €6 per pupil  (Not payable to PPP schools)</t>
  </si>
  <si>
    <r>
      <t xml:space="preserve">School Support Services Fund - 75% (Min. €24,000*75%=18,000)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</si>
  <si>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>For the purposes of entering the employee point on scale &amp; annual salary - it should be as of May 2019</t>
  </si>
  <si>
    <t>If member of C&amp;C Non Teaching Staff Pension Scheme - enter amount of annual contribution €</t>
  </si>
  <si>
    <t xml:space="preserve">For a wholetime permanent employee enter </t>
  </si>
  <si>
    <t>* Full time hours of Ancillary Staff</t>
  </si>
  <si>
    <t>Caretaker Whole Time Hours = 39 hours per week for 52 weeks per year</t>
  </si>
  <si>
    <t>Cleaner Whole time hours = 39 hours per week for 52 weeks per year</t>
  </si>
  <si>
    <t>Clerical Officer Whole time hours = 37 hours per week for 52 weeks per year</t>
  </si>
  <si>
    <t>1) Wholetime equivalent - how many fulltime equivalent employed - it is a unit number and is best explained by examples</t>
  </si>
  <si>
    <t>2) Is the employee paid via a payroll operated by the Department of Education</t>
  </si>
  <si>
    <r>
      <t xml:space="preserve">Point on Salary Scale </t>
    </r>
    <r>
      <rPr>
        <b/>
        <sz val="12"/>
        <rFont val="Calibri"/>
        <family val="2"/>
      </rPr>
      <t>at 01st May 2019</t>
    </r>
  </si>
  <si>
    <t>Annual Salary excluding ER PRSI - at 01st May 2019</t>
  </si>
  <si>
    <r>
      <t xml:space="preserve">Wholetime Equivalent </t>
    </r>
    <r>
      <rPr>
        <b/>
        <sz val="12"/>
        <color indexed="10"/>
        <rFont val="Calibri"/>
        <family val="2"/>
      </rPr>
      <t>(Note 1 below)</t>
    </r>
  </si>
  <si>
    <r>
      <t xml:space="preserve">Is the employee paid via a payroll operated by the Department of Education </t>
    </r>
    <r>
      <rPr>
        <b/>
        <sz val="12"/>
        <color indexed="10"/>
        <rFont val="Calibri"/>
        <family val="2"/>
      </rPr>
      <t>(Note 2)</t>
    </r>
  </si>
  <si>
    <r>
      <t xml:space="preserve">Wholetime Equivalent eg. </t>
    </r>
    <r>
      <rPr>
        <b/>
        <sz val="12"/>
        <color indexed="10"/>
        <rFont val="Calibri"/>
        <family val="2"/>
      </rPr>
      <t>(Note 1 below)</t>
    </r>
  </si>
  <si>
    <r>
      <t xml:space="preserve">  8. Password protect the excel workbook before sending it to the Department of Education </t>
    </r>
    <r>
      <rPr>
        <b/>
        <u val="single"/>
        <sz val="11"/>
        <color indexed="60"/>
        <rFont val="Arial"/>
        <family val="2"/>
      </rPr>
      <t>(use school roll no. as password, all in lowercase)</t>
    </r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</si>
  <si>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</si>
  <si>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</si>
  <si>
    <t xml:space="preserve">9. This excel workbook must be submitted to the Department of Education by the end of June. </t>
  </si>
  <si>
    <t>Subject:  School Name - Roll No - Census 2020 &amp; Budget 2019/2020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</si>
</sst>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  <numFmt numFmtId="169" formatCode="&quot;€&quot;#,##0.0000;\-&quot;€&quot;#,##0.0000"/>
    <numFmt numFmtId="170" formatCode="0.0%"/>
    <numFmt numFmtId="171" formatCode="_-* #,##0.0_-;\-* #,##0.0_-;_-* &quot;-&quot;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color indexed="56"/>
      <name val="Arial"/>
      <family val="2"/>
    </font>
    <font>
      <i/>
      <sz val="11"/>
      <name val="Arial"/>
      <family val="2"/>
    </font>
    <font>
      <b/>
      <sz val="12"/>
      <color indexed="10"/>
      <name val="Calibri"/>
      <family val="2"/>
    </font>
    <font>
      <b/>
      <sz val="9"/>
      <color indexed="10"/>
      <name val="Tahoma"/>
      <family val="2"/>
    </font>
    <font>
      <sz val="11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  <font>
      <b/>
      <u val="single"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/>
      <name val="Times New Roman"/>
      <family val="1"/>
    </font>
    <font>
      <sz val="11"/>
      <color theme="4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Alignment="1">
      <alignment/>
    </xf>
    <xf numFmtId="0" fontId="84" fillId="0" borderId="10" xfId="0" applyFont="1" applyBorder="1" applyAlignment="1">
      <alignment/>
    </xf>
    <xf numFmtId="0" fontId="0" fillId="0" borderId="10" xfId="0" applyBorder="1" applyAlignment="1">
      <alignment/>
    </xf>
    <xf numFmtId="8" fontId="84" fillId="0" borderId="0" xfId="0" applyNumberFormat="1" applyFont="1" applyAlignment="1">
      <alignment horizontal="right"/>
    </xf>
    <xf numFmtId="0" fontId="84" fillId="0" borderId="10" xfId="0" applyFont="1" applyBorder="1" applyAlignment="1">
      <alignment horizontal="right"/>
    </xf>
    <xf numFmtId="0" fontId="84" fillId="0" borderId="11" xfId="0" applyFont="1" applyBorder="1" applyAlignment="1">
      <alignment/>
    </xf>
    <xf numFmtId="44" fontId="0" fillId="0" borderId="0" xfId="44" applyAlignment="1">
      <alignment/>
    </xf>
    <xf numFmtId="7" fontId="0" fillId="0" borderId="0" xfId="0" applyNumberFormat="1" applyAlignment="1">
      <alignment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4" fillId="0" borderId="0" xfId="0" applyFont="1" applyAlignment="1" applyProtection="1">
      <alignment horizontal="center"/>
      <protection locked="0"/>
    </xf>
    <xf numFmtId="0" fontId="84" fillId="0" borderId="0" xfId="0" applyFont="1" applyAlignment="1" applyProtection="1">
      <alignment horizontal="right"/>
      <protection locked="0"/>
    </xf>
    <xf numFmtId="0" fontId="84" fillId="0" borderId="0" xfId="0" applyFont="1" applyAlignment="1" applyProtection="1">
      <alignment/>
      <protection locked="0"/>
    </xf>
    <xf numFmtId="16" fontId="84" fillId="0" borderId="0" xfId="0" applyNumberFormat="1" applyFont="1" applyAlignment="1" applyProtection="1" quotePrefix="1">
      <alignment horizontal="right"/>
      <protection locked="0"/>
    </xf>
    <xf numFmtId="0" fontId="86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4" fillId="0" borderId="12" xfId="0" applyFont="1" applyBorder="1" applyAlignment="1" applyProtection="1">
      <alignment/>
      <protection locked="0"/>
    </xf>
    <xf numFmtId="0" fontId="84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7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4" fillId="33" borderId="15" xfId="57" applyFont="1" applyFill="1" applyBorder="1" applyAlignment="1">
      <alignment horizontal="center"/>
      <protection/>
    </xf>
    <xf numFmtId="8" fontId="84" fillId="33" borderId="15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7" fontId="0" fillId="33" borderId="0" xfId="44" applyNumberFormat="1" applyFill="1" applyAlignment="1">
      <alignment/>
    </xf>
    <xf numFmtId="7" fontId="0" fillId="33" borderId="0" xfId="44" applyNumberFormat="1" applyFill="1" applyAlignment="1" applyProtection="1">
      <alignment/>
      <protection locked="0"/>
    </xf>
    <xf numFmtId="7" fontId="0" fillId="33" borderId="0" xfId="0" applyNumberFormat="1" applyFill="1" applyAlignment="1" applyProtection="1">
      <alignment/>
      <protection locked="0"/>
    </xf>
    <xf numFmtId="0" fontId="88" fillId="0" borderId="15" xfId="0" applyFont="1" applyBorder="1" applyAlignment="1" applyProtection="1">
      <alignment/>
      <protection locked="0"/>
    </xf>
    <xf numFmtId="0" fontId="88" fillId="0" borderId="15" xfId="0" applyFont="1" applyBorder="1" applyAlignment="1">
      <alignment/>
    </xf>
    <xf numFmtId="0" fontId="88" fillId="0" borderId="15" xfId="0" applyFont="1" applyBorder="1" applyAlignment="1">
      <alignment/>
    </xf>
    <xf numFmtId="7" fontId="88" fillId="0" borderId="14" xfId="0" applyNumberFormat="1" applyFont="1" applyBorder="1" applyAlignment="1">
      <alignment/>
    </xf>
    <xf numFmtId="7" fontId="0" fillId="0" borderId="0" xfId="44" applyNumberFormat="1" applyAlignment="1">
      <alignment/>
    </xf>
    <xf numFmtId="7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7" fontId="84" fillId="0" borderId="16" xfId="0" applyNumberFormat="1" applyFont="1" applyBorder="1" applyAlignment="1">
      <alignment horizontal="center"/>
    </xf>
    <xf numFmtId="0" fontId="84" fillId="0" borderId="13" xfId="0" applyFont="1" applyBorder="1" applyAlignment="1" applyProtection="1">
      <alignment horizontal="center"/>
      <protection locked="0"/>
    </xf>
    <xf numFmtId="7" fontId="84" fillId="0" borderId="17" xfId="0" applyNumberFormat="1" applyFont="1" applyBorder="1" applyAlignment="1" applyProtection="1">
      <alignment horizontal="center"/>
      <protection locked="0"/>
    </xf>
    <xf numFmtId="7" fontId="0" fillId="33" borderId="0" xfId="44" applyNumberFormat="1" applyFill="1" applyAlignment="1">
      <alignment/>
    </xf>
    <xf numFmtId="0" fontId="0" fillId="0" borderId="18" xfId="0" applyBorder="1" applyAlignment="1" applyProtection="1">
      <alignment/>
      <protection locked="0"/>
    </xf>
    <xf numFmtId="0" fontId="91" fillId="0" borderId="0" xfId="0" applyFont="1" applyAlignment="1">
      <alignment horizontal="justify"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 applyProtection="1">
      <alignment horizontal="center"/>
      <protection locked="0"/>
    </xf>
    <xf numFmtId="0" fontId="93" fillId="0" borderId="0" xfId="0" applyFont="1" applyAlignment="1">
      <alignment/>
    </xf>
    <xf numFmtId="0" fontId="92" fillId="0" borderId="0" xfId="0" applyFont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4" fillId="0" borderId="21" xfId="0" applyFont="1" applyBorder="1" applyAlignment="1">
      <alignment/>
    </xf>
    <xf numFmtId="0" fontId="0" fillId="0" borderId="22" xfId="0" applyBorder="1" applyAlignment="1">
      <alignment/>
    </xf>
    <xf numFmtId="0" fontId="6" fillId="33" borderId="23" xfId="57" applyFont="1" applyFill="1" applyBorder="1">
      <alignment/>
      <protection/>
    </xf>
    <xf numFmtId="3" fontId="0" fillId="0" borderId="0" xfId="0" applyNumberFormat="1" applyAlignment="1" applyProtection="1">
      <alignment/>
      <protection locked="0"/>
    </xf>
    <xf numFmtId="0" fontId="95" fillId="0" borderId="0" xfId="0" applyFont="1" applyAlignment="1">
      <alignment/>
    </xf>
    <xf numFmtId="0" fontId="0" fillId="34" borderId="0" xfId="0" applyFill="1" applyAlignment="1" quotePrefix="1">
      <alignment horizontal="left"/>
    </xf>
    <xf numFmtId="0" fontId="2" fillId="0" borderId="0" xfId="0" applyFont="1" applyAlignment="1">
      <alignment horizontal="left"/>
    </xf>
    <xf numFmtId="1" fontId="84" fillId="0" borderId="0" xfId="60" applyNumberFormat="1" applyFont="1" applyAlignment="1" applyProtection="1">
      <alignment horizontal="right"/>
      <protection locked="0"/>
    </xf>
    <xf numFmtId="0" fontId="95" fillId="0" borderId="0" xfId="0" applyFont="1" applyAlignment="1">
      <alignment/>
    </xf>
    <xf numFmtId="0" fontId="92" fillId="0" borderId="0" xfId="0" applyFont="1" applyAlignment="1" applyProtection="1">
      <alignment/>
      <protection locked="0"/>
    </xf>
    <xf numFmtId="7" fontId="92" fillId="0" borderId="0" xfId="0" applyNumberFormat="1" applyFont="1" applyAlignment="1">
      <alignment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96" fillId="0" borderId="24" xfId="0" applyFont="1" applyBorder="1" applyAlignment="1" applyProtection="1">
      <alignment/>
      <protection locked="0"/>
    </xf>
    <xf numFmtId="0" fontId="96" fillId="0" borderId="25" xfId="0" applyFont="1" applyBorder="1" applyAlignment="1" applyProtection="1">
      <alignment/>
      <protection locked="0"/>
    </xf>
    <xf numFmtId="0" fontId="96" fillId="0" borderId="25" xfId="0" applyFont="1" applyBorder="1" applyAlignment="1">
      <alignment/>
    </xf>
    <xf numFmtId="0" fontId="96" fillId="0" borderId="25" xfId="0" applyFont="1" applyBorder="1" applyAlignment="1">
      <alignment/>
    </xf>
    <xf numFmtId="0" fontId="96" fillId="0" borderId="26" xfId="0" applyFont="1" applyBorder="1" applyAlignment="1">
      <alignment/>
    </xf>
    <xf numFmtId="0" fontId="96" fillId="0" borderId="26" xfId="0" applyFont="1" applyBorder="1" applyAlignment="1" applyProtection="1">
      <alignment/>
      <protection locked="0"/>
    </xf>
    <xf numFmtId="0" fontId="96" fillId="0" borderId="24" xfId="0" applyFont="1" applyBorder="1" applyAlignment="1">
      <alignment/>
    </xf>
    <xf numFmtId="1" fontId="92" fillId="0" borderId="0" xfId="0" applyNumberFormat="1" applyFont="1" applyAlignment="1" applyProtection="1">
      <alignment horizontal="center"/>
      <protection locked="0"/>
    </xf>
    <xf numFmtId="1" fontId="92" fillId="0" borderId="0" xfId="0" applyNumberFormat="1" applyFont="1" applyAlignment="1">
      <alignment/>
    </xf>
    <xf numFmtId="0" fontId="97" fillId="0" borderId="0" xfId="0" applyFont="1" applyAlignment="1" applyProtection="1">
      <alignment horizontal="center"/>
      <protection locked="0"/>
    </xf>
    <xf numFmtId="0" fontId="96" fillId="35" borderId="27" xfId="0" applyFont="1" applyFill="1" applyBorder="1" applyAlignment="1">
      <alignment horizontal="left"/>
    </xf>
    <xf numFmtId="0" fontId="96" fillId="35" borderId="28" xfId="0" applyFont="1" applyFill="1" applyBorder="1" applyAlignment="1">
      <alignment horizontal="left"/>
    </xf>
    <xf numFmtId="0" fontId="96" fillId="34" borderId="28" xfId="0" applyFont="1" applyFill="1" applyBorder="1" applyAlignment="1">
      <alignment horizontal="left"/>
    </xf>
    <xf numFmtId="0" fontId="96" fillId="0" borderId="28" xfId="0" applyFont="1" applyBorder="1" applyAlignment="1">
      <alignment/>
    </xf>
    <xf numFmtId="0" fontId="96" fillId="0" borderId="28" xfId="0" applyFont="1" applyBorder="1" applyAlignment="1">
      <alignment horizontal="left"/>
    </xf>
    <xf numFmtId="0" fontId="96" fillId="34" borderId="29" xfId="0" applyFont="1" applyFill="1" applyBorder="1" applyAlignment="1">
      <alignment horizontal="left"/>
    </xf>
    <xf numFmtId="0" fontId="96" fillId="34" borderId="27" xfId="0" applyFont="1" applyFill="1" applyBorder="1" applyAlignment="1">
      <alignment horizontal="left"/>
    </xf>
    <xf numFmtId="0" fontId="96" fillId="0" borderId="29" xfId="0" applyFont="1" applyBorder="1" applyAlignment="1">
      <alignment/>
    </xf>
    <xf numFmtId="0" fontId="96" fillId="35" borderId="30" xfId="0" applyFont="1" applyFill="1" applyBorder="1" applyAlignment="1">
      <alignment horizontal="center"/>
    </xf>
    <xf numFmtId="0" fontId="96" fillId="34" borderId="30" xfId="0" applyFont="1" applyFill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6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6" fillId="34" borderId="33" xfId="0" applyFont="1" applyFill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6" fillId="35" borderId="33" xfId="0" applyFont="1" applyFill="1" applyBorder="1" applyAlignment="1">
      <alignment horizontal="center"/>
    </xf>
    <xf numFmtId="0" fontId="84" fillId="16" borderId="15" xfId="0" applyFont="1" applyFill="1" applyBorder="1" applyAlignment="1" applyProtection="1">
      <alignment/>
      <protection locked="0"/>
    </xf>
    <xf numFmtId="0" fontId="0" fillId="16" borderId="15" xfId="0" applyFill="1" applyBorder="1" applyAlignment="1" applyProtection="1">
      <alignment/>
      <protection locked="0"/>
    </xf>
    <xf numFmtId="1" fontId="0" fillId="16" borderId="14" xfId="0" applyNumberFormat="1" applyFill="1" applyBorder="1" applyAlignment="1">
      <alignment/>
    </xf>
    <xf numFmtId="0" fontId="84" fillId="16" borderId="23" xfId="0" applyFont="1" applyFill="1" applyBorder="1" applyAlignment="1" applyProtection="1">
      <alignment/>
      <protection locked="0"/>
    </xf>
    <xf numFmtId="0" fontId="84" fillId="16" borderId="34" xfId="0" applyFont="1" applyFill="1" applyBorder="1" applyAlignment="1" applyProtection="1">
      <alignment/>
      <protection locked="0"/>
    </xf>
    <xf numFmtId="0" fontId="96" fillId="0" borderId="35" xfId="0" applyFont="1" applyBorder="1" applyAlignment="1" applyProtection="1">
      <alignment/>
      <protection locked="0"/>
    </xf>
    <xf numFmtId="0" fontId="96" fillId="0" borderId="36" xfId="0" applyFont="1" applyBorder="1" applyAlignment="1" applyProtection="1">
      <alignment/>
      <protection locked="0"/>
    </xf>
    <xf numFmtId="0" fontId="96" fillId="0" borderId="37" xfId="0" applyFont="1" applyBorder="1" applyAlignment="1" applyProtection="1">
      <alignment/>
      <protection locked="0"/>
    </xf>
    <xf numFmtId="0" fontId="96" fillId="0" borderId="36" xfId="0" applyFont="1" applyBorder="1" applyAlignment="1">
      <alignment/>
    </xf>
    <xf numFmtId="0" fontId="96" fillId="0" borderId="37" xfId="0" applyFont="1" applyBorder="1" applyAlignment="1">
      <alignment/>
    </xf>
    <xf numFmtId="167" fontId="96" fillId="0" borderId="30" xfId="42" applyNumberFormat="1" applyFont="1" applyBorder="1" applyAlignment="1">
      <alignment/>
    </xf>
    <xf numFmtId="167" fontId="96" fillId="0" borderId="30" xfId="42" applyNumberFormat="1" applyFont="1" applyBorder="1" applyAlignment="1" applyProtection="1">
      <alignment/>
      <protection locked="0"/>
    </xf>
    <xf numFmtId="167" fontId="0" fillId="0" borderId="32" xfId="42" applyNumberFormat="1" applyBorder="1" applyAlignment="1" applyProtection="1">
      <alignment/>
      <protection locked="0"/>
    </xf>
    <xf numFmtId="167" fontId="96" fillId="0" borderId="33" xfId="42" applyNumberFormat="1" applyFont="1" applyBorder="1" applyAlignment="1" applyProtection="1">
      <alignment/>
      <protection locked="0"/>
    </xf>
    <xf numFmtId="167" fontId="0" fillId="0" borderId="32" xfId="42" applyNumberFormat="1" applyBorder="1" applyAlignment="1">
      <alignment/>
    </xf>
    <xf numFmtId="167" fontId="98" fillId="0" borderId="30" xfId="42" applyNumberFormat="1" applyFont="1" applyBorder="1" applyAlignment="1">
      <alignment/>
    </xf>
    <xf numFmtId="167" fontId="98" fillId="0" borderId="33" xfId="42" applyNumberFormat="1" applyFont="1" applyBorder="1" applyAlignment="1">
      <alignment/>
    </xf>
    <xf numFmtId="167" fontId="96" fillId="0" borderId="30" xfId="42" applyNumberFormat="1" applyFont="1" applyBorder="1" applyAlignment="1">
      <alignment horizontal="right"/>
    </xf>
    <xf numFmtId="167" fontId="96" fillId="0" borderId="33" xfId="42" applyNumberFormat="1" applyFont="1" applyBorder="1" applyAlignment="1">
      <alignment horizontal="right"/>
    </xf>
    <xf numFmtId="167" fontId="96" fillId="0" borderId="33" xfId="42" applyNumberFormat="1" applyFont="1" applyBorder="1" applyAlignment="1">
      <alignment/>
    </xf>
    <xf numFmtId="167" fontId="84" fillId="16" borderId="34" xfId="42" applyNumberFormat="1" applyFont="1" applyFill="1" applyBorder="1" applyAlignment="1">
      <alignment/>
    </xf>
    <xf numFmtId="0" fontId="92" fillId="0" borderId="0" xfId="0" applyFont="1" applyAlignment="1">
      <alignment/>
    </xf>
    <xf numFmtId="0" fontId="99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167" fontId="96" fillId="0" borderId="32" xfId="42" applyNumberFormat="1" applyFont="1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84" fillId="16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" fillId="36" borderId="32" xfId="0" applyFont="1" applyFill="1" applyBorder="1" applyAlignment="1">
      <alignment horizontal="center"/>
    </xf>
    <xf numFmtId="0" fontId="2" fillId="36" borderId="0" xfId="0" applyFont="1" applyFill="1" applyAlignment="1" quotePrefix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 locked="0"/>
    </xf>
    <xf numFmtId="167" fontId="0" fillId="36" borderId="32" xfId="42" applyNumberFormat="1" applyFill="1" applyBorder="1" applyAlignment="1">
      <alignment/>
    </xf>
    <xf numFmtId="0" fontId="96" fillId="0" borderId="33" xfId="0" applyFont="1" applyBorder="1" applyAlignment="1">
      <alignment horizontal="center"/>
    </xf>
    <xf numFmtId="0" fontId="96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1" fontId="0" fillId="0" borderId="40" xfId="0" applyNumberFormat="1" applyBorder="1" applyAlignment="1">
      <alignment/>
    </xf>
    <xf numFmtId="0" fontId="84" fillId="16" borderId="32" xfId="0" applyFont="1" applyFill="1" applyBorder="1" applyAlignment="1" applyProtection="1">
      <alignment/>
      <protection locked="0"/>
    </xf>
    <xf numFmtId="167" fontId="84" fillId="16" borderId="32" xfId="42" applyNumberFormat="1" applyFont="1" applyFill="1" applyBorder="1" applyAlignment="1">
      <alignment/>
    </xf>
    <xf numFmtId="0" fontId="100" fillId="16" borderId="34" xfId="0" applyFont="1" applyFill="1" applyBorder="1" applyAlignment="1" applyProtection="1">
      <alignment/>
      <protection locked="0"/>
    </xf>
    <xf numFmtId="0" fontId="100" fillId="14" borderId="34" xfId="0" applyFont="1" applyFill="1" applyBorder="1" applyAlignment="1">
      <alignment horizontal="left"/>
    </xf>
    <xf numFmtId="0" fontId="84" fillId="14" borderId="23" xfId="0" applyFont="1" applyFill="1" applyBorder="1" applyAlignment="1" applyProtection="1">
      <alignment/>
      <protection locked="0"/>
    </xf>
    <xf numFmtId="0" fontId="84" fillId="14" borderId="15" xfId="0" applyFont="1" applyFill="1" applyBorder="1" applyAlignment="1" applyProtection="1">
      <alignment/>
      <protection locked="0"/>
    </xf>
    <xf numFmtId="0" fontId="84" fillId="2" borderId="23" xfId="0" applyFont="1" applyFill="1" applyBorder="1" applyAlignment="1" applyProtection="1">
      <alignment/>
      <protection locked="0"/>
    </xf>
    <xf numFmtId="0" fontId="84" fillId="2" borderId="15" xfId="0" applyFont="1" applyFill="1" applyBorder="1" applyAlignment="1" applyProtection="1">
      <alignment/>
      <protection locked="0"/>
    </xf>
    <xf numFmtId="0" fontId="101" fillId="33" borderId="38" xfId="0" applyFont="1" applyFill="1" applyBorder="1" applyAlignment="1">
      <alignment/>
    </xf>
    <xf numFmtId="0" fontId="101" fillId="33" borderId="39" xfId="0" applyFont="1" applyFill="1" applyBorder="1" applyAlignment="1">
      <alignment/>
    </xf>
    <xf numFmtId="167" fontId="98" fillId="37" borderId="41" xfId="42" applyNumberFormat="1" applyFont="1" applyFill="1" applyBorder="1" applyAlignment="1">
      <alignment/>
    </xf>
    <xf numFmtId="167" fontId="98" fillId="37" borderId="30" xfId="42" applyNumberFormat="1" applyFont="1" applyFill="1" applyBorder="1" applyAlignment="1">
      <alignment/>
    </xf>
    <xf numFmtId="167" fontId="98" fillId="37" borderId="30" xfId="42" applyNumberFormat="1" applyFont="1" applyFill="1" applyBorder="1" applyAlignment="1" applyProtection="1">
      <alignment/>
      <protection locked="0"/>
    </xf>
    <xf numFmtId="167" fontId="98" fillId="37" borderId="31" xfId="42" applyNumberFormat="1" applyFont="1" applyFill="1" applyBorder="1" applyAlignment="1" applyProtection="1">
      <alignment/>
      <protection locked="0"/>
    </xf>
    <xf numFmtId="0" fontId="88" fillId="33" borderId="15" xfId="0" applyFont="1" applyFill="1" applyBorder="1" applyAlignment="1" applyProtection="1">
      <alignment/>
      <protection locked="0"/>
    </xf>
    <xf numFmtId="167" fontId="88" fillId="33" borderId="34" xfId="42" applyNumberFormat="1" applyFont="1" applyFill="1" applyBorder="1" applyAlignment="1" applyProtection="1">
      <alignment/>
      <protection locked="0"/>
    </xf>
    <xf numFmtId="0" fontId="88" fillId="33" borderId="23" xfId="0" applyFont="1" applyFill="1" applyBorder="1" applyAlignment="1" applyProtection="1">
      <alignment horizontal="left"/>
      <protection locked="0"/>
    </xf>
    <xf numFmtId="0" fontId="99" fillId="0" borderId="0" xfId="0" applyFont="1" applyAlignment="1">
      <alignment horizontal="right"/>
    </xf>
    <xf numFmtId="1" fontId="95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7" fillId="38" borderId="42" xfId="57" applyFont="1" applyFill="1" applyBorder="1">
      <alignment/>
      <protection/>
    </xf>
    <xf numFmtId="0" fontId="7" fillId="38" borderId="42" xfId="57" applyFont="1" applyFill="1" applyBorder="1" applyAlignment="1">
      <alignment horizontal="center"/>
      <protection/>
    </xf>
    <xf numFmtId="0" fontId="8" fillId="38" borderId="42" xfId="57" applyFont="1" applyFill="1" applyBorder="1">
      <alignment/>
      <protection/>
    </xf>
    <xf numFmtId="8" fontId="102" fillId="38" borderId="12" xfId="0" applyNumberFormat="1" applyFont="1" applyFill="1" applyBorder="1" applyAlignment="1">
      <alignment horizontal="right"/>
    </xf>
    <xf numFmtId="0" fontId="95" fillId="38" borderId="13" xfId="0" applyFont="1" applyFill="1" applyBorder="1" applyAlignment="1">
      <alignment/>
    </xf>
    <xf numFmtId="1" fontId="95" fillId="38" borderId="17" xfId="0" applyNumberFormat="1" applyFont="1" applyFill="1" applyBorder="1" applyAlignment="1">
      <alignment/>
    </xf>
    <xf numFmtId="0" fontId="7" fillId="38" borderId="43" xfId="57" applyFont="1" applyFill="1" applyBorder="1">
      <alignment/>
      <protection/>
    </xf>
    <xf numFmtId="0" fontId="7" fillId="38" borderId="44" xfId="57" applyFont="1" applyFill="1" applyBorder="1" applyAlignment="1">
      <alignment horizontal="center"/>
      <protection/>
    </xf>
    <xf numFmtId="0" fontId="7" fillId="38" borderId="45" xfId="57" applyFont="1" applyFill="1" applyBorder="1">
      <alignment/>
      <protection/>
    </xf>
    <xf numFmtId="8" fontId="84" fillId="38" borderId="44" xfId="0" applyNumberFormat="1" applyFont="1" applyFill="1" applyBorder="1" applyAlignment="1">
      <alignment horizontal="right"/>
    </xf>
    <xf numFmtId="0" fontId="0" fillId="38" borderId="44" xfId="0" applyFill="1" applyBorder="1" applyAlignment="1">
      <alignment/>
    </xf>
    <xf numFmtId="1" fontId="0" fillId="38" borderId="45" xfId="0" applyNumberFormat="1" applyFill="1" applyBorder="1" applyAlignment="1">
      <alignment/>
    </xf>
    <xf numFmtId="0" fontId="97" fillId="35" borderId="0" xfId="0" applyFont="1" applyFill="1" applyAlignment="1">
      <alignment horizontal="center"/>
    </xf>
    <xf numFmtId="0" fontId="97" fillId="35" borderId="0" xfId="0" applyFont="1" applyFill="1" applyAlignment="1" applyProtection="1">
      <alignment/>
      <protection locked="0"/>
    </xf>
    <xf numFmtId="0" fontId="0" fillId="0" borderId="46" xfId="0" applyBorder="1" applyAlignment="1">
      <alignment/>
    </xf>
    <xf numFmtId="0" fontId="10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0" xfId="0" applyFill="1" applyAlignment="1">
      <alignment/>
    </xf>
    <xf numFmtId="0" fontId="84" fillId="0" borderId="39" xfId="0" applyFont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84" fillId="0" borderId="3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7" fontId="0" fillId="0" borderId="20" xfId="0" applyNumberFormat="1" applyBorder="1" applyAlignment="1">
      <alignment/>
    </xf>
    <xf numFmtId="0" fontId="84" fillId="0" borderId="21" xfId="0" applyFont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84" fillId="0" borderId="22" xfId="0" applyFont="1" applyBorder="1" applyAlignment="1" applyProtection="1">
      <alignment/>
      <protection locked="0"/>
    </xf>
    <xf numFmtId="0" fontId="99" fillId="0" borderId="0" xfId="0" applyFont="1" applyAlignment="1">
      <alignment horizontal="center"/>
    </xf>
    <xf numFmtId="16" fontId="84" fillId="0" borderId="0" xfId="0" applyNumberFormat="1" applyFont="1" applyAlignment="1" applyProtection="1" quotePrefix="1">
      <alignment horizontal="left"/>
      <protection locked="0"/>
    </xf>
    <xf numFmtId="0" fontId="99" fillId="0" borderId="0" xfId="0" applyFont="1" applyAlignment="1">
      <alignment horizontal="center"/>
    </xf>
    <xf numFmtId="7" fontId="0" fillId="33" borderId="0" xfId="44" applyNumberFormat="1" applyFill="1" applyAlignment="1" applyProtection="1">
      <alignment/>
      <protection locked="0"/>
    </xf>
    <xf numFmtId="7" fontId="0" fillId="33" borderId="0" xfId="0" applyNumberFormat="1" applyFill="1" applyAlignment="1">
      <alignment/>
    </xf>
    <xf numFmtId="7" fontId="0" fillId="33" borderId="10" xfId="44" applyNumberFormat="1" applyFill="1" applyBorder="1" applyAlignment="1">
      <alignment/>
    </xf>
    <xf numFmtId="0" fontId="97" fillId="10" borderId="38" xfId="0" applyFont="1" applyFill="1" applyBorder="1" applyAlignment="1">
      <alignment/>
    </xf>
    <xf numFmtId="0" fontId="8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4" fillId="0" borderId="25" xfId="0" applyFont="1" applyBorder="1" applyAlignment="1" applyProtection="1">
      <alignment/>
      <protection locked="0"/>
    </xf>
    <xf numFmtId="0" fontId="104" fillId="0" borderId="36" xfId="0" applyFont="1" applyBorder="1" applyAlignment="1" applyProtection="1">
      <alignment/>
      <protection locked="0"/>
    </xf>
    <xf numFmtId="167" fontId="96" fillId="0" borderId="33" xfId="42" applyNumberFormat="1" applyFont="1" applyBorder="1" applyAlignment="1">
      <alignment/>
    </xf>
    <xf numFmtId="7" fontId="0" fillId="0" borderId="0" xfId="0" applyNumberFormat="1" applyAlignment="1" applyProtection="1">
      <alignment/>
      <protection locked="0"/>
    </xf>
    <xf numFmtId="0" fontId="56" fillId="34" borderId="30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left"/>
    </xf>
    <xf numFmtId="167" fontId="98" fillId="0" borderId="30" xfId="42" applyNumberFormat="1" applyFont="1" applyBorder="1" applyAlignment="1">
      <alignment/>
    </xf>
    <xf numFmtId="167" fontId="98" fillId="0" borderId="30" xfId="42" applyNumberFormat="1" applyFont="1" applyBorder="1" applyAlignment="1">
      <alignment/>
    </xf>
    <xf numFmtId="167" fontId="98" fillId="0" borderId="31" xfId="42" applyNumberFormat="1" applyFont="1" applyBorder="1" applyAlignment="1" applyProtection="1">
      <alignment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 applyProtection="1">
      <alignment/>
      <protection locked="0"/>
    </xf>
    <xf numFmtId="0" fontId="96" fillId="0" borderId="41" xfId="0" applyFont="1" applyBorder="1" applyAlignment="1">
      <alignment horizontal="center"/>
    </xf>
    <xf numFmtId="0" fontId="96" fillId="0" borderId="47" xfId="0" applyFont="1" applyBorder="1" applyAlignment="1">
      <alignment horizontal="center"/>
    </xf>
    <xf numFmtId="167" fontId="96" fillId="0" borderId="41" xfId="42" applyNumberFormat="1" applyFont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167" fontId="84" fillId="14" borderId="34" xfId="42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101" fillId="33" borderId="19" xfId="0" applyFont="1" applyFill="1" applyBorder="1" applyAlignment="1">
      <alignment horizontal="center"/>
    </xf>
    <xf numFmtId="0" fontId="92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1" fillId="33" borderId="18" xfId="0" applyFont="1" applyFill="1" applyBorder="1" applyAlignment="1">
      <alignment horizontal="center"/>
    </xf>
    <xf numFmtId="0" fontId="92" fillId="33" borderId="40" xfId="0" applyFont="1" applyFill="1" applyBorder="1" applyAlignment="1">
      <alignment/>
    </xf>
    <xf numFmtId="0" fontId="101" fillId="33" borderId="48" xfId="0" applyFont="1" applyFill="1" applyBorder="1" applyAlignment="1">
      <alignment/>
    </xf>
    <xf numFmtId="0" fontId="101" fillId="33" borderId="39" xfId="0" applyFont="1" applyFill="1" applyBorder="1" applyAlignment="1">
      <alignment/>
    </xf>
    <xf numFmtId="167" fontId="0" fillId="0" borderId="32" xfId="42" applyNumberFormat="1" applyBorder="1" applyAlignment="1">
      <alignment/>
    </xf>
    <xf numFmtId="167" fontId="96" fillId="0" borderId="31" xfId="42" applyNumberFormat="1" applyFont="1" applyBorder="1" applyAlignment="1" applyProtection="1">
      <alignment/>
      <protection locked="0"/>
    </xf>
    <xf numFmtId="167" fontId="84" fillId="14" borderId="14" xfId="42" applyNumberFormat="1" applyFont="1" applyFill="1" applyBorder="1" applyAlignment="1" applyProtection="1">
      <alignment/>
      <protection locked="0"/>
    </xf>
    <xf numFmtId="167" fontId="84" fillId="2" borderId="34" xfId="42" applyNumberFormat="1" applyFont="1" applyFill="1" applyBorder="1" applyAlignment="1" applyProtection="1">
      <alignment/>
      <protection locked="0"/>
    </xf>
    <xf numFmtId="0" fontId="92" fillId="0" borderId="46" xfId="0" applyFont="1" applyBorder="1" applyAlignment="1" applyProtection="1">
      <alignment horizontal="center"/>
      <protection locked="0"/>
    </xf>
    <xf numFmtId="0" fontId="91" fillId="0" borderId="46" xfId="0" applyFont="1" applyBorder="1" applyAlignment="1">
      <alignment/>
    </xf>
    <xf numFmtId="0" fontId="97" fillId="0" borderId="46" xfId="0" applyFont="1" applyBorder="1" applyAlignment="1" applyProtection="1">
      <alignment horizontal="center"/>
      <protection locked="0"/>
    </xf>
    <xf numFmtId="0" fontId="105" fillId="0" borderId="46" xfId="0" applyFont="1" applyBorder="1" applyAlignment="1" applyProtection="1">
      <alignment horizontal="left"/>
      <protection locked="0"/>
    </xf>
    <xf numFmtId="0" fontId="105" fillId="0" borderId="46" xfId="0" applyFont="1" applyBorder="1" applyAlignment="1">
      <alignment horizontal="center" wrapText="1"/>
    </xf>
    <xf numFmtId="0" fontId="92" fillId="0" borderId="49" xfId="0" applyFont="1" applyBorder="1" applyAlignment="1" applyProtection="1">
      <alignment/>
      <protection locked="0"/>
    </xf>
    <xf numFmtId="0" fontId="5" fillId="10" borderId="50" xfId="0" applyFont="1" applyFill="1" applyBorder="1" applyAlignment="1" applyProtection="1">
      <alignment/>
      <protection locked="0"/>
    </xf>
    <xf numFmtId="0" fontId="92" fillId="0" borderId="49" xfId="0" applyFont="1" applyBorder="1" applyAlignment="1" applyProtection="1">
      <alignment wrapText="1"/>
      <protection locked="0"/>
    </xf>
    <xf numFmtId="3" fontId="5" fillId="10" borderId="50" xfId="0" applyNumberFormat="1" applyFont="1" applyFill="1" applyBorder="1" applyAlignment="1" applyProtection="1">
      <alignment/>
      <protection locked="0"/>
    </xf>
    <xf numFmtId="0" fontId="92" fillId="0" borderId="51" xfId="0" applyFont="1" applyBorder="1" applyAlignment="1" applyProtection="1">
      <alignment/>
      <protection locked="0"/>
    </xf>
    <xf numFmtId="0" fontId="97" fillId="0" borderId="52" xfId="0" applyFont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3" fontId="5" fillId="10" borderId="53" xfId="0" applyNumberFormat="1" applyFont="1" applyFill="1" applyBorder="1" applyAlignment="1" applyProtection="1">
      <alignment/>
      <protection locked="0"/>
    </xf>
    <xf numFmtId="7" fontId="0" fillId="33" borderId="10" xfId="0" applyNumberFormat="1" applyFill="1" applyBorder="1" applyAlignment="1">
      <alignment/>
    </xf>
    <xf numFmtId="7" fontId="0" fillId="33" borderId="0" xfId="0" applyNumberFormat="1" applyFill="1" applyAlignment="1">
      <alignment/>
    </xf>
    <xf numFmtId="16" fontId="84" fillId="33" borderId="0" xfId="0" applyNumberFormat="1" applyFont="1" applyFill="1" applyAlignment="1" applyProtection="1" quotePrefix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96" fillId="34" borderId="32" xfId="0" applyFont="1" applyFill="1" applyBorder="1" applyAlignment="1">
      <alignment horizontal="center"/>
    </xf>
    <xf numFmtId="0" fontId="96" fillId="34" borderId="0" xfId="0" applyFont="1" applyFill="1" applyAlignment="1">
      <alignment horizontal="left"/>
    </xf>
    <xf numFmtId="167" fontId="98" fillId="35" borderId="32" xfId="42" applyNumberFormat="1" applyFont="1" applyFill="1" applyBorder="1" applyAlignment="1" applyProtection="1">
      <alignment/>
      <protection locked="0"/>
    </xf>
    <xf numFmtId="2" fontId="99" fillId="10" borderId="50" xfId="0" applyNumberFormat="1" applyFont="1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60" applyNumberForma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10" fillId="0" borderId="0" xfId="0" applyFont="1" applyAlignment="1">
      <alignment vertical="center"/>
    </xf>
    <xf numFmtId="167" fontId="98" fillId="0" borderId="33" xfId="42" applyNumberFormat="1" applyFont="1" applyBorder="1" applyAlignment="1">
      <alignment/>
    </xf>
    <xf numFmtId="0" fontId="5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6"/>
    </xf>
    <xf numFmtId="0" fontId="11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indent="6"/>
    </xf>
    <xf numFmtId="0" fontId="12" fillId="0" borderId="0" xfId="0" applyFont="1" applyAlignment="1">
      <alignment/>
    </xf>
    <xf numFmtId="0" fontId="59" fillId="0" borderId="48" xfId="0" applyFont="1" applyBorder="1" applyAlignment="1">
      <alignment/>
    </xf>
    <xf numFmtId="0" fontId="12" fillId="0" borderId="3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6" fillId="0" borderId="0" xfId="0" applyFont="1" applyAlignment="1">
      <alignment horizontal="left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6" fillId="0" borderId="0" xfId="0" applyFont="1" applyAlignment="1">
      <alignment/>
    </xf>
    <xf numFmtId="0" fontId="109" fillId="0" borderId="0" xfId="0" applyFont="1" applyAlignment="1">
      <alignment horizontal="left"/>
    </xf>
    <xf numFmtId="0" fontId="108" fillId="14" borderId="0" xfId="0" applyFont="1" applyFill="1" applyAlignment="1">
      <alignment/>
    </xf>
    <xf numFmtId="0" fontId="108" fillId="14" borderId="18" xfId="0" applyFont="1" applyFill="1" applyBorder="1" applyAlignment="1">
      <alignment/>
    </xf>
    <xf numFmtId="2" fontId="109" fillId="0" borderId="46" xfId="0" applyNumberFormat="1" applyFont="1" applyBorder="1" applyAlignment="1">
      <alignment vertical="top" wrapText="1"/>
    </xf>
    <xf numFmtId="0" fontId="109" fillId="0" borderId="46" xfId="0" applyFont="1" applyBorder="1" applyAlignment="1">
      <alignment vertical="top" wrapText="1"/>
    </xf>
    <xf numFmtId="0" fontId="109" fillId="0" borderId="45" xfId="0" applyFont="1" applyBorder="1" applyAlignment="1">
      <alignment vertical="top" wrapText="1"/>
    </xf>
    <xf numFmtId="0" fontId="109" fillId="0" borderId="0" xfId="0" applyFont="1" applyAlignment="1">
      <alignment vertical="top" wrapText="1"/>
    </xf>
    <xf numFmtId="49" fontId="108" fillId="0" borderId="46" xfId="0" applyNumberFormat="1" applyFont="1" applyBorder="1" applyAlignment="1">
      <alignment/>
    </xf>
    <xf numFmtId="0" fontId="108" fillId="0" borderId="46" xfId="0" applyFont="1" applyBorder="1" applyAlignment="1">
      <alignment/>
    </xf>
    <xf numFmtId="14" fontId="108" fillId="0" borderId="46" xfId="0" applyNumberFormat="1" applyFont="1" applyBorder="1" applyAlignment="1">
      <alignment/>
    </xf>
    <xf numFmtId="17" fontId="108" fillId="0" borderId="46" xfId="0" applyNumberFormat="1" applyFont="1" applyBorder="1" applyAlignment="1">
      <alignment/>
    </xf>
    <xf numFmtId="0" fontId="108" fillId="0" borderId="45" xfId="0" applyFont="1" applyBorder="1" applyAlignment="1">
      <alignment/>
    </xf>
    <xf numFmtId="0" fontId="109" fillId="0" borderId="46" xfId="0" applyFont="1" applyBorder="1" applyAlignment="1">
      <alignment/>
    </xf>
    <xf numFmtId="0" fontId="109" fillId="0" borderId="0" xfId="0" applyFont="1" applyAlignment="1">
      <alignment/>
    </xf>
    <xf numFmtId="0" fontId="108" fillId="0" borderId="0" xfId="0" applyFont="1" applyAlignment="1">
      <alignment horizontal="right"/>
    </xf>
    <xf numFmtId="0" fontId="109" fillId="0" borderId="34" xfId="0" applyFont="1" applyBorder="1" applyAlignment="1">
      <alignment/>
    </xf>
    <xf numFmtId="43" fontId="109" fillId="0" borderId="34" xfId="42" applyFont="1" applyBorder="1" applyAlignment="1">
      <alignment/>
    </xf>
    <xf numFmtId="9" fontId="108" fillId="0" borderId="0" xfId="0" applyNumberFormat="1" applyFont="1" applyAlignment="1">
      <alignment/>
    </xf>
    <xf numFmtId="10" fontId="108" fillId="0" borderId="0" xfId="60" applyNumberFormat="1" applyFont="1" applyAlignment="1">
      <alignment/>
    </xf>
    <xf numFmtId="10" fontId="108" fillId="0" borderId="0" xfId="0" applyNumberFormat="1" applyFont="1" applyAlignment="1">
      <alignment/>
    </xf>
    <xf numFmtId="0" fontId="108" fillId="19" borderId="0" xfId="0" applyFont="1" applyFill="1" applyAlignment="1">
      <alignment/>
    </xf>
    <xf numFmtId="0" fontId="109" fillId="19" borderId="0" xfId="0" applyFont="1" applyFill="1" applyAlignment="1">
      <alignment/>
    </xf>
    <xf numFmtId="0" fontId="108" fillId="0" borderId="0" xfId="0" applyFont="1" applyAlignment="1">
      <alignment vertical="top"/>
    </xf>
    <xf numFmtId="0" fontId="109" fillId="0" borderId="0" xfId="0" applyFont="1" applyAlignment="1">
      <alignment wrapText="1"/>
    </xf>
    <xf numFmtId="0" fontId="108" fillId="0" borderId="43" xfId="0" applyFont="1" applyBorder="1" applyAlignment="1">
      <alignment/>
    </xf>
    <xf numFmtId="0" fontId="11" fillId="0" borderId="0" xfId="0" applyFont="1" applyAlignment="1">
      <alignment horizontal="left" vertical="center" indent="4"/>
    </xf>
    <xf numFmtId="0" fontId="5" fillId="0" borderId="0" xfId="0" applyFont="1" applyAlignment="1">
      <alignment horizontal="right"/>
    </xf>
    <xf numFmtId="0" fontId="110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11" fillId="0" borderId="0" xfId="0" applyFont="1" applyAlignment="1">
      <alignment horizontal="left"/>
    </xf>
    <xf numFmtId="0" fontId="11" fillId="0" borderId="0" xfId="0" applyFont="1" applyAlignment="1">
      <alignment horizontal="left" vertical="center" indent="9"/>
    </xf>
    <xf numFmtId="0" fontId="19" fillId="0" borderId="0" xfId="0" applyFont="1" applyAlignment="1">
      <alignment horizontal="left" vertical="center" indent="9"/>
    </xf>
    <xf numFmtId="0" fontId="13" fillId="39" borderId="0" xfId="0" applyFont="1" applyFill="1" applyAlignment="1">
      <alignment horizontal="left" vertical="center"/>
    </xf>
    <xf numFmtId="0" fontId="109" fillId="10" borderId="0" xfId="0" applyFont="1" applyFill="1" applyAlignment="1">
      <alignment horizontal="left"/>
    </xf>
    <xf numFmtId="0" fontId="106" fillId="10" borderId="0" xfId="0" applyFont="1" applyFill="1" applyAlignment="1">
      <alignment horizontal="left"/>
    </xf>
    <xf numFmtId="0" fontId="109" fillId="37" borderId="0" xfId="0" applyFont="1" applyFill="1" applyAlignment="1">
      <alignment horizontal="left"/>
    </xf>
    <xf numFmtId="0" fontId="109" fillId="10" borderId="46" xfId="0" applyFont="1" applyFill="1" applyBorder="1" applyAlignment="1">
      <alignment vertical="top" wrapText="1"/>
    </xf>
    <xf numFmtId="0" fontId="108" fillId="10" borderId="46" xfId="0" applyFont="1" applyFill="1" applyBorder="1" applyAlignment="1">
      <alignment/>
    </xf>
    <xf numFmtId="0" fontId="109" fillId="10" borderId="43" xfId="0" applyFont="1" applyFill="1" applyBorder="1" applyAlignment="1">
      <alignment vertical="top" wrapText="1"/>
    </xf>
    <xf numFmtId="10" fontId="108" fillId="10" borderId="43" xfId="60" applyNumberFormat="1" applyFont="1" applyFill="1" applyBorder="1" applyAlignment="1">
      <alignment/>
    </xf>
    <xf numFmtId="0" fontId="109" fillId="37" borderId="46" xfId="0" applyFont="1" applyFill="1" applyBorder="1" applyAlignment="1">
      <alignment vertical="top" wrapText="1"/>
    </xf>
    <xf numFmtId="0" fontId="108" fillId="0" borderId="13" xfId="0" applyFont="1" applyBorder="1" applyAlignment="1">
      <alignment/>
    </xf>
    <xf numFmtId="0" fontId="108" fillId="0" borderId="0" xfId="0" applyFont="1" applyAlignment="1">
      <alignment/>
    </xf>
    <xf numFmtId="167" fontId="108" fillId="0" borderId="0" xfId="42" applyNumberFormat="1" applyFont="1" applyAlignment="1">
      <alignment/>
    </xf>
    <xf numFmtId="43" fontId="108" fillId="37" borderId="46" xfId="42" applyFont="1" applyFill="1" applyBorder="1" applyAlignment="1">
      <alignment/>
    </xf>
    <xf numFmtId="43" fontId="108" fillId="37" borderId="42" xfId="42" applyFont="1" applyFill="1" applyBorder="1" applyAlignment="1">
      <alignment/>
    </xf>
    <xf numFmtId="43" fontId="112" fillId="37" borderId="34" xfId="42" applyFont="1" applyFill="1" applyBorder="1" applyAlignment="1">
      <alignment/>
    </xf>
    <xf numFmtId="43" fontId="108" fillId="0" borderId="46" xfId="42" applyFont="1" applyBorder="1" applyAlignment="1">
      <alignment/>
    </xf>
    <xf numFmtId="0" fontId="108" fillId="37" borderId="46" xfId="0" applyFont="1" applyFill="1" applyBorder="1" applyAlignment="1">
      <alignment/>
    </xf>
    <xf numFmtId="0" fontId="109" fillId="10" borderId="45" xfId="0" applyFont="1" applyFill="1" applyBorder="1" applyAlignment="1">
      <alignment vertical="top" wrapText="1"/>
    </xf>
    <xf numFmtId="10" fontId="108" fillId="10" borderId="45" xfId="60" applyNumberFormat="1" applyFont="1" applyFill="1" applyBorder="1" applyAlignment="1">
      <alignment/>
    </xf>
    <xf numFmtId="0" fontId="109" fillId="40" borderId="46" xfId="0" applyFont="1" applyFill="1" applyBorder="1" applyAlignment="1">
      <alignment vertical="top" wrapText="1"/>
    </xf>
    <xf numFmtId="0" fontId="108" fillId="40" borderId="46" xfId="0" applyFont="1" applyFill="1" applyBorder="1" applyAlignment="1">
      <alignment/>
    </xf>
    <xf numFmtId="43" fontId="108" fillId="40" borderId="46" xfId="42" applyFont="1" applyFill="1" applyBorder="1" applyAlignment="1">
      <alignment/>
    </xf>
    <xf numFmtId="43" fontId="108" fillId="40" borderId="42" xfId="42" applyFont="1" applyFill="1" applyBorder="1" applyAlignment="1">
      <alignment/>
    </xf>
    <xf numFmtId="43" fontId="112" fillId="40" borderId="34" xfId="42" applyFont="1" applyFill="1" applyBorder="1" applyAlignment="1">
      <alignment/>
    </xf>
    <xf numFmtId="0" fontId="65" fillId="0" borderId="23" xfId="0" applyFont="1" applyBorder="1" applyAlignment="1" applyProtection="1">
      <alignment/>
      <protection locked="0"/>
    </xf>
    <xf numFmtId="0" fontId="66" fillId="0" borderId="0" xfId="0" applyFont="1" applyAlignment="1">
      <alignment/>
    </xf>
    <xf numFmtId="0" fontId="20" fillId="0" borderId="46" xfId="0" applyFont="1" applyBorder="1" applyAlignment="1">
      <alignment vertical="top" wrapText="1"/>
    </xf>
    <xf numFmtId="43" fontId="109" fillId="0" borderId="0" xfId="42" applyFont="1" applyAlignment="1">
      <alignment/>
    </xf>
    <xf numFmtId="0" fontId="99" fillId="0" borderId="0" xfId="0" applyFont="1" applyAlignment="1">
      <alignment horizontal="center"/>
    </xf>
    <xf numFmtId="0" fontId="97" fillId="33" borderId="39" xfId="0" applyFont="1" applyFill="1" applyBorder="1" applyAlignment="1" applyProtection="1">
      <alignment horizontal="center"/>
      <protection locked="0"/>
    </xf>
    <xf numFmtId="0" fontId="97" fillId="33" borderId="18" xfId="0" applyFont="1" applyFill="1" applyBorder="1" applyAlignment="1" applyProtection="1">
      <alignment horizontal="center"/>
      <protection locked="0"/>
    </xf>
    <xf numFmtId="0" fontId="97" fillId="33" borderId="40" xfId="0" applyFont="1" applyFill="1" applyBorder="1" applyAlignment="1" applyProtection="1">
      <alignment horizontal="center"/>
      <protection locked="0"/>
    </xf>
    <xf numFmtId="0" fontId="97" fillId="33" borderId="38" xfId="0" applyFont="1" applyFill="1" applyBorder="1" applyAlignment="1">
      <alignment horizontal="center"/>
    </xf>
    <xf numFmtId="0" fontId="97" fillId="33" borderId="19" xfId="0" applyFont="1" applyFill="1" applyBorder="1" applyAlignment="1">
      <alignment horizontal="center"/>
    </xf>
    <xf numFmtId="0" fontId="97" fillId="33" borderId="20" xfId="0" applyFont="1" applyFill="1" applyBorder="1" applyAlignment="1">
      <alignment horizontal="center"/>
    </xf>
    <xf numFmtId="0" fontId="109" fillId="14" borderId="18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9"/>
  <sheetViews>
    <sheetView tabSelected="1" zoomScalePageLayoutView="0" workbookViewId="0" topLeftCell="B1">
      <selection activeCell="B52" sqref="B52"/>
    </sheetView>
  </sheetViews>
  <sheetFormatPr defaultColWidth="8.8515625" defaultRowHeight="15"/>
  <cols>
    <col min="1" max="1" width="8.8515625" style="247" customWidth="1"/>
    <col min="2" max="2" width="200.7109375" style="247" customWidth="1"/>
    <col min="3" max="16384" width="8.8515625" style="247" customWidth="1"/>
  </cols>
  <sheetData>
    <row r="2" ht="23.25">
      <c r="B2" s="300" t="s">
        <v>301</v>
      </c>
    </row>
    <row r="3" ht="15">
      <c r="B3" s="248" t="s">
        <v>60</v>
      </c>
    </row>
    <row r="4" ht="15">
      <c r="B4" s="250" t="s">
        <v>60</v>
      </c>
    </row>
    <row r="5" ht="15">
      <c r="B5" s="249" t="s">
        <v>214</v>
      </c>
    </row>
    <row r="6" ht="15">
      <c r="B6" s="249" t="s">
        <v>60</v>
      </c>
    </row>
    <row r="7" ht="15">
      <c r="B7" s="251" t="s">
        <v>215</v>
      </c>
    </row>
    <row r="8" ht="15">
      <c r="B8" s="252" t="s">
        <v>216</v>
      </c>
    </row>
    <row r="9" ht="15">
      <c r="B9" s="253"/>
    </row>
    <row r="10" ht="15">
      <c r="B10" s="251" t="s">
        <v>298</v>
      </c>
    </row>
    <row r="11" ht="15">
      <c r="B11" s="252" t="s">
        <v>297</v>
      </c>
    </row>
    <row r="12" ht="15">
      <c r="B12" s="252" t="s">
        <v>217</v>
      </c>
    </row>
    <row r="13" ht="15">
      <c r="B13" s="254"/>
    </row>
    <row r="14" ht="15">
      <c r="B14" s="251" t="s">
        <v>218</v>
      </c>
    </row>
    <row r="15" ht="15">
      <c r="B15" s="255" t="s">
        <v>299</v>
      </c>
    </row>
    <row r="16" ht="15">
      <c r="B16" s="255" t="s">
        <v>219</v>
      </c>
    </row>
    <row r="17" ht="15">
      <c r="B17" s="254"/>
    </row>
    <row r="18" ht="15">
      <c r="B18" s="251" t="s">
        <v>220</v>
      </c>
    </row>
    <row r="19" ht="15">
      <c r="B19" s="255" t="s">
        <v>313</v>
      </c>
    </row>
    <row r="20" ht="15">
      <c r="B20" s="256"/>
    </row>
    <row r="21" ht="15">
      <c r="B21" s="251" t="s">
        <v>221</v>
      </c>
    </row>
    <row r="22" ht="15">
      <c r="B22" s="255" t="s">
        <v>313</v>
      </c>
    </row>
    <row r="23" ht="15">
      <c r="B23" s="257" t="s">
        <v>222</v>
      </c>
    </row>
    <row r="24" ht="15">
      <c r="B24" s="258"/>
    </row>
    <row r="25" ht="15">
      <c r="B25" s="251" t="s">
        <v>223</v>
      </c>
    </row>
    <row r="26" ht="15">
      <c r="B26" s="255" t="s">
        <v>224</v>
      </c>
    </row>
    <row r="27" ht="15">
      <c r="B27" s="254"/>
    </row>
    <row r="28" s="244" customFormat="1" ht="15">
      <c r="B28" s="251" t="s">
        <v>225</v>
      </c>
    </row>
    <row r="29" s="244" customFormat="1" ht="15">
      <c r="B29" s="256"/>
    </row>
    <row r="30" ht="15">
      <c r="B30" s="292" t="s">
        <v>327</v>
      </c>
    </row>
    <row r="31" ht="15">
      <c r="B31" s="298" t="s">
        <v>292</v>
      </c>
    </row>
    <row r="32" ht="15">
      <c r="B32" s="299"/>
    </row>
    <row r="33" ht="15">
      <c r="B33" s="298" t="s">
        <v>328</v>
      </c>
    </row>
    <row r="34" ht="15">
      <c r="B34" s="299"/>
    </row>
    <row r="35" ht="15">
      <c r="B35" s="298" t="s">
        <v>329</v>
      </c>
    </row>
    <row r="36" ht="15">
      <c r="B36" s="299"/>
    </row>
    <row r="37" ht="15">
      <c r="B37" s="298" t="s">
        <v>300</v>
      </c>
    </row>
    <row r="38" ht="15">
      <c r="B38" s="252"/>
    </row>
    <row r="39" ht="15">
      <c r="B39" s="251" t="s">
        <v>330</v>
      </c>
    </row>
    <row r="40" ht="15">
      <c r="B40" s="255" t="s">
        <v>226</v>
      </c>
    </row>
    <row r="41" ht="15">
      <c r="B41" s="255" t="s">
        <v>227</v>
      </c>
    </row>
    <row r="42" ht="15.75" thickBot="1">
      <c r="B42" s="254"/>
    </row>
    <row r="43" s="244" customFormat="1" ht="15">
      <c r="B43" s="259" t="s">
        <v>331</v>
      </c>
    </row>
    <row r="44" s="244" customFormat="1" ht="15">
      <c r="B44" s="260"/>
    </row>
    <row r="45" s="244" customFormat="1" ht="15">
      <c r="B45" s="261" t="s">
        <v>212</v>
      </c>
    </row>
    <row r="46" s="244" customFormat="1" ht="15.75" thickBot="1">
      <c r="B46" s="262" t="s">
        <v>213</v>
      </c>
    </row>
    <row r="47" ht="15">
      <c r="B47" s="245"/>
    </row>
    <row r="48" ht="12.75" customHeight="1">
      <c r="B48" s="245"/>
    </row>
    <row r="49" ht="15" customHeight="1">
      <c r="B49" s="245"/>
    </row>
    <row r="50" ht="15">
      <c r="B50" s="245"/>
    </row>
    <row r="51" ht="15">
      <c r="B51" s="245" t="s">
        <v>210</v>
      </c>
    </row>
    <row r="52" ht="15">
      <c r="B52" s="245"/>
    </row>
    <row r="53" ht="15">
      <c r="B53" s="245"/>
    </row>
    <row r="54" ht="15">
      <c r="B54" s="245"/>
    </row>
    <row r="55" ht="15">
      <c r="B55" s="245"/>
    </row>
    <row r="56" ht="15">
      <c r="B56" s="245"/>
    </row>
    <row r="57" ht="15">
      <c r="B57" s="245"/>
    </row>
    <row r="58" ht="15">
      <c r="B58" s="245"/>
    </row>
    <row r="59" ht="15">
      <c r="B59" s="245"/>
    </row>
    <row r="60" ht="15">
      <c r="B60" s="245"/>
    </row>
    <row r="61" ht="15">
      <c r="B61" s="245"/>
    </row>
    <row r="62" ht="15">
      <c r="B62" s="245"/>
    </row>
    <row r="63" ht="15">
      <c r="B63" s="245" t="s">
        <v>211</v>
      </c>
    </row>
    <row r="64" ht="15">
      <c r="B64" s="245"/>
    </row>
    <row r="65" ht="15">
      <c r="B65" s="245"/>
    </row>
    <row r="66" ht="15">
      <c r="B66" s="245"/>
    </row>
    <row r="67" ht="15">
      <c r="B67" s="245"/>
    </row>
    <row r="68" ht="15">
      <c r="B68" s="245"/>
    </row>
    <row r="69" ht="15">
      <c r="B69" s="245"/>
    </row>
    <row r="70" ht="15">
      <c r="B70" s="245"/>
    </row>
    <row r="71" ht="15">
      <c r="B71" s="245"/>
    </row>
    <row r="72" ht="15">
      <c r="B72" s="245"/>
    </row>
    <row r="73" ht="15">
      <c r="B73" s="245"/>
    </row>
    <row r="74" ht="15">
      <c r="B74" s="245"/>
    </row>
    <row r="75" ht="15">
      <c r="B75" s="245"/>
    </row>
    <row r="76" ht="15">
      <c r="B76" s="245"/>
    </row>
    <row r="77" ht="15">
      <c r="B77" s="245"/>
    </row>
    <row r="78" ht="15">
      <c r="B78" s="245"/>
    </row>
    <row r="79" ht="409.5">
      <c r="B79" s="2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5.140625" style="0" customWidth="1"/>
    <col min="2" max="2" width="68.28125" style="0" customWidth="1"/>
    <col min="3" max="3" width="32.57421875" style="0" customWidth="1"/>
    <col min="4" max="4" width="9.8515625" style="0" customWidth="1"/>
    <col min="5" max="5" width="11.7109375" style="0" customWidth="1"/>
    <col min="6" max="6" width="11.140625" style="0" bestFit="1" customWidth="1"/>
    <col min="7" max="7" width="15.7109375" style="8" bestFit="1" customWidth="1"/>
    <col min="10" max="10" width="11.140625" style="0" bestFit="1" customWidth="1"/>
  </cols>
  <sheetData>
    <row r="1" spans="1:9" ht="25.5">
      <c r="A1" s="51"/>
      <c r="B1" s="328" t="s">
        <v>81</v>
      </c>
      <c r="C1" s="328"/>
      <c r="D1" s="328"/>
      <c r="E1" s="328"/>
      <c r="F1" s="328"/>
      <c r="G1" s="183"/>
      <c r="H1" s="37"/>
      <c r="I1" s="37"/>
    </row>
    <row r="2" spans="1:9" ht="25.5">
      <c r="A2" s="51"/>
      <c r="B2" s="328" t="s">
        <v>308</v>
      </c>
      <c r="C2" s="328"/>
      <c r="D2" s="328"/>
      <c r="E2" s="328"/>
      <c r="F2" s="328"/>
      <c r="G2" s="185"/>
      <c r="H2" s="36"/>
      <c r="I2" s="36"/>
    </row>
    <row r="3" spans="1:9" ht="25.5">
      <c r="A3" s="51"/>
      <c r="C3" s="118"/>
      <c r="D3" s="191"/>
      <c r="E3" s="191"/>
      <c r="F3" s="191"/>
      <c r="G3" s="185"/>
      <c r="H3" s="48"/>
      <c r="I3" s="48"/>
    </row>
    <row r="4" spans="2:7" ht="22.5">
      <c r="B4" s="293" t="s">
        <v>293</v>
      </c>
      <c r="C4" s="294" t="s">
        <v>296</v>
      </c>
      <c r="D4" s="297"/>
      <c r="E4" s="297"/>
      <c r="F4" s="297"/>
      <c r="G4" s="118"/>
    </row>
    <row r="5" spans="2:7" ht="22.5">
      <c r="B5" s="293" t="s">
        <v>294</v>
      </c>
      <c r="C5" s="294" t="s">
        <v>295</v>
      </c>
      <c r="D5" s="294"/>
      <c r="E5" s="294"/>
      <c r="F5" s="294"/>
      <c r="G5" s="118"/>
    </row>
    <row r="6" spans="2:7" ht="23.25" thickBot="1">
      <c r="B6" s="154"/>
      <c r="C6" s="118"/>
      <c r="D6" s="118"/>
      <c r="E6" s="118"/>
      <c r="F6" s="118"/>
      <c r="G6" s="118"/>
    </row>
    <row r="7" spans="2:5" ht="21">
      <c r="B7" s="189" t="s">
        <v>101</v>
      </c>
      <c r="C7" s="53"/>
      <c r="D7" s="53"/>
      <c r="E7" s="54"/>
    </row>
    <row r="8" spans="2:5" ht="23.25">
      <c r="B8" s="55"/>
      <c r="C8" s="1"/>
      <c r="D8" s="1"/>
      <c r="E8" s="56"/>
    </row>
    <row r="9" spans="2:6" ht="22.5">
      <c r="B9" s="226" t="s">
        <v>179</v>
      </c>
      <c r="C9" s="221"/>
      <c r="D9" s="222"/>
      <c r="E9" s="227"/>
      <c r="F9" s="49"/>
    </row>
    <row r="10" spans="2:6" ht="22.5">
      <c r="B10" s="226" t="s">
        <v>180</v>
      </c>
      <c r="C10" s="221"/>
      <c r="D10" s="222"/>
      <c r="E10" s="227"/>
      <c r="F10" s="49"/>
    </row>
    <row r="11" spans="2:6" ht="42" customHeight="1">
      <c r="B11" s="228" t="s">
        <v>181</v>
      </c>
      <c r="C11" s="225" t="s">
        <v>106</v>
      </c>
      <c r="D11" s="222"/>
      <c r="E11" s="241"/>
      <c r="F11" s="49"/>
    </row>
    <row r="12" spans="2:6" ht="56.25" customHeight="1">
      <c r="B12" s="228" t="s">
        <v>181</v>
      </c>
      <c r="C12" s="225" t="s">
        <v>107</v>
      </c>
      <c r="D12" s="222"/>
      <c r="E12" s="241"/>
      <c r="F12" s="49"/>
    </row>
    <row r="13" spans="2:5" ht="23.25">
      <c r="B13" s="226" t="s">
        <v>304</v>
      </c>
      <c r="C13" s="223"/>
      <c r="D13" s="171"/>
      <c r="E13" s="227"/>
    </row>
    <row r="14" spans="2:5" ht="23.25">
      <c r="B14" s="226" t="s">
        <v>151</v>
      </c>
      <c r="C14" s="223"/>
      <c r="D14" s="171"/>
      <c r="E14" s="227"/>
    </row>
    <row r="15" spans="2:5" ht="23.25">
      <c r="B15" s="226" t="s">
        <v>149</v>
      </c>
      <c r="C15" s="223"/>
      <c r="D15" s="171"/>
      <c r="E15" s="227"/>
    </row>
    <row r="16" spans="2:6" ht="22.5">
      <c r="B16" s="226" t="s">
        <v>303</v>
      </c>
      <c r="C16" s="221"/>
      <c r="D16" s="222"/>
      <c r="E16" s="227"/>
      <c r="F16" s="49"/>
    </row>
    <row r="17" spans="2:5" ht="37.5" customHeight="1">
      <c r="B17" s="226" t="s">
        <v>305</v>
      </c>
      <c r="C17" s="225" t="s">
        <v>306</v>
      </c>
      <c r="D17" s="171"/>
      <c r="E17" s="227"/>
    </row>
    <row r="18" spans="2:5" ht="24.75" customHeight="1">
      <c r="B18" s="226" t="s">
        <v>150</v>
      </c>
      <c r="C18" s="223"/>
      <c r="D18" s="171"/>
      <c r="E18" s="227"/>
    </row>
    <row r="19" spans="2:6" ht="22.5">
      <c r="B19" s="226" t="s">
        <v>147</v>
      </c>
      <c r="C19" s="224"/>
      <c r="D19" s="222"/>
      <c r="E19" s="227"/>
      <c r="F19" s="49"/>
    </row>
    <row r="20" spans="2:5" ht="23.25">
      <c r="B20" s="226" t="s">
        <v>182</v>
      </c>
      <c r="C20" s="223"/>
      <c r="D20" s="171"/>
      <c r="E20" s="229"/>
    </row>
    <row r="21" spans="2:5" ht="23.25">
      <c r="B21" s="226" t="s">
        <v>183</v>
      </c>
      <c r="C21" s="223"/>
      <c r="D21" s="171"/>
      <c r="E21" s="229"/>
    </row>
    <row r="22" spans="2:5" ht="24" thickBot="1">
      <c r="B22" s="230"/>
      <c r="C22" s="231"/>
      <c r="D22" s="232"/>
      <c r="E22" s="233"/>
    </row>
    <row r="23" spans="2:5" ht="21.75" thickBot="1">
      <c r="B23" s="52"/>
      <c r="C23" s="77"/>
      <c r="D23" s="1"/>
      <c r="E23" s="1"/>
    </row>
    <row r="24" spans="2:10" ht="15">
      <c r="B24" s="177" t="s">
        <v>108</v>
      </c>
      <c r="C24" s="178"/>
      <c r="D24" s="178"/>
      <c r="E24" s="178"/>
      <c r="F24" s="178"/>
      <c r="G24" s="179"/>
      <c r="H24" s="1"/>
      <c r="I24" s="1"/>
      <c r="J24" s="1"/>
    </row>
    <row r="25" spans="2:10" ht="15">
      <c r="B25" s="180" t="s">
        <v>143</v>
      </c>
      <c r="C25" s="181"/>
      <c r="D25" s="181"/>
      <c r="E25" s="181"/>
      <c r="F25" s="181"/>
      <c r="G25" s="182"/>
      <c r="H25" s="119"/>
      <c r="I25" s="1"/>
      <c r="J25" s="1"/>
    </row>
    <row r="26" spans="2:10" ht="15">
      <c r="B26" s="180" t="s">
        <v>144</v>
      </c>
      <c r="C26" s="181"/>
      <c r="D26" s="181"/>
      <c r="E26" s="181"/>
      <c r="F26" s="181"/>
      <c r="G26" s="182"/>
      <c r="H26" s="119"/>
      <c r="I26" s="1"/>
      <c r="J26" s="1"/>
    </row>
    <row r="27" spans="2:10" ht="15">
      <c r="B27" s="180" t="s">
        <v>139</v>
      </c>
      <c r="C27" s="181"/>
      <c r="D27" s="181"/>
      <c r="E27" s="181"/>
      <c r="F27" s="181"/>
      <c r="G27" s="182"/>
      <c r="H27" s="119"/>
      <c r="I27" s="1"/>
      <c r="J27" s="1"/>
    </row>
    <row r="28" spans="2:10" ht="15">
      <c r="B28" s="180" t="s">
        <v>140</v>
      </c>
      <c r="C28" s="181"/>
      <c r="D28" s="181"/>
      <c r="E28" s="181"/>
      <c r="F28" s="181"/>
      <c r="G28" s="182"/>
      <c r="H28" s="119"/>
      <c r="I28" s="1"/>
      <c r="J28" s="1"/>
    </row>
    <row r="29" spans="2:8" s="39" customFormat="1" ht="15.75" thickBot="1">
      <c r="B29" s="175"/>
      <c r="C29" s="176"/>
      <c r="D29" s="176"/>
      <c r="E29" s="176"/>
      <c r="F29" s="176"/>
      <c r="G29" s="176"/>
      <c r="H29" s="176"/>
    </row>
    <row r="30" spans="2:6" ht="18.75" thickBot="1">
      <c r="B30" s="57" t="s">
        <v>82</v>
      </c>
      <c r="C30" s="22"/>
      <c r="D30" s="23"/>
      <c r="E30" s="24"/>
      <c r="F30" s="21"/>
    </row>
    <row r="31" ht="15">
      <c r="B31" s="47"/>
    </row>
    <row r="32" spans="2:7" ht="15">
      <c r="B32" s="17" t="s">
        <v>60</v>
      </c>
      <c r="C32" s="18" t="s">
        <v>62</v>
      </c>
      <c r="D32" s="43" t="s">
        <v>152</v>
      </c>
      <c r="E32" s="19"/>
      <c r="F32" s="43" t="s">
        <v>59</v>
      </c>
      <c r="G32" s="44" t="s">
        <v>58</v>
      </c>
    </row>
    <row r="33" spans="2:7" ht="15">
      <c r="B33" s="6"/>
      <c r="C33" s="2"/>
      <c r="D33" s="5"/>
      <c r="E33" s="3"/>
      <c r="F33" s="41" t="s">
        <v>61</v>
      </c>
      <c r="G33" s="42" t="s">
        <v>61</v>
      </c>
    </row>
    <row r="35" spans="2:7" ht="15">
      <c r="B35" s="13" t="s">
        <v>309</v>
      </c>
      <c r="C35" s="10"/>
      <c r="D35" s="11" t="s">
        <v>56</v>
      </c>
      <c r="F35" s="7"/>
      <c r="G35" s="32"/>
    </row>
    <row r="36" spans="2:7" ht="15">
      <c r="B36" s="14" t="s">
        <v>63</v>
      </c>
      <c r="C36" s="10">
        <v>2019</v>
      </c>
      <c r="D36" s="195">
        <v>269</v>
      </c>
      <c r="E36" s="25">
        <f>D36*(E9+E10)*0.3333</f>
        <v>0</v>
      </c>
      <c r="F36" s="120"/>
      <c r="G36" s="26"/>
    </row>
    <row r="37" spans="2:7" ht="15">
      <c r="B37" s="14" t="s">
        <v>64</v>
      </c>
      <c r="C37" s="10">
        <v>2020</v>
      </c>
      <c r="D37" s="195">
        <v>269</v>
      </c>
      <c r="E37" s="188">
        <f>D37*(E9+E10)*0.6667</f>
        <v>0</v>
      </c>
      <c r="F37" s="120"/>
      <c r="G37" s="26"/>
    </row>
    <row r="38" spans="3:7" ht="15">
      <c r="C38" s="10"/>
      <c r="D38" s="195"/>
      <c r="E38" s="25">
        <f>SUM(E36:E37)</f>
        <v>0</v>
      </c>
      <c r="F38" s="33">
        <f>(E36+E37)*0.75</f>
        <v>0</v>
      </c>
      <c r="G38" s="26"/>
    </row>
    <row r="39" spans="2:7" ht="15">
      <c r="B39" s="40" t="s">
        <v>310</v>
      </c>
      <c r="C39" s="10"/>
      <c r="D39" s="9"/>
      <c r="E39" s="25"/>
      <c r="F39" s="33"/>
      <c r="G39" s="26"/>
    </row>
    <row r="40" spans="2:7" ht="15">
      <c r="B40" s="14" t="s">
        <v>63</v>
      </c>
      <c r="C40" s="10">
        <v>2019</v>
      </c>
      <c r="D40" s="9">
        <v>91</v>
      </c>
      <c r="E40" s="25">
        <f>(E10)*D40*0.3333</f>
        <v>0</v>
      </c>
      <c r="F40" s="120"/>
      <c r="G40" s="26"/>
    </row>
    <row r="41" spans="2:7" ht="15">
      <c r="B41" s="14" t="s">
        <v>64</v>
      </c>
      <c r="C41" s="10">
        <v>2020</v>
      </c>
      <c r="D41" s="9">
        <v>91</v>
      </c>
      <c r="E41" s="188">
        <f>(E10)*D41*0.6667</f>
        <v>0</v>
      </c>
      <c r="F41" s="120"/>
      <c r="G41" s="26"/>
    </row>
    <row r="42" spans="3:7" ht="15">
      <c r="C42" s="10"/>
      <c r="D42" s="9"/>
      <c r="E42" s="25">
        <f>SUM(E40:E41)</f>
        <v>0</v>
      </c>
      <c r="F42" s="33">
        <f>(E40+E41)*0.75</f>
        <v>0</v>
      </c>
      <c r="G42" s="26"/>
    </row>
    <row r="43" spans="3:7" ht="15">
      <c r="C43" s="10"/>
      <c r="D43" s="9"/>
      <c r="E43" s="25"/>
      <c r="F43" s="33"/>
      <c r="G43" s="26"/>
    </row>
    <row r="44" spans="2:7" ht="15">
      <c r="B44" s="184" t="s">
        <v>311</v>
      </c>
      <c r="C44" s="10"/>
      <c r="D44" s="9"/>
      <c r="E44" s="25"/>
      <c r="F44" s="33">
        <v>0</v>
      </c>
      <c r="G44" s="26"/>
    </row>
    <row r="45" spans="2:7" ht="15">
      <c r="B45" s="184"/>
      <c r="C45" s="10"/>
      <c r="D45" s="9"/>
      <c r="E45" s="25"/>
      <c r="F45" s="234"/>
      <c r="G45" s="26"/>
    </row>
    <row r="46" spans="2:7" ht="15">
      <c r="B46" s="236" t="s">
        <v>184</v>
      </c>
      <c r="C46" s="237"/>
      <c r="D46" s="27"/>
      <c r="E46" s="45"/>
      <c r="F46" s="235"/>
      <c r="G46" s="45">
        <f>F38+F42</f>
        <v>0</v>
      </c>
    </row>
    <row r="47" spans="2:7" ht="15">
      <c r="B47" s="10"/>
      <c r="C47" s="10"/>
      <c r="D47" s="9"/>
      <c r="E47" s="33"/>
      <c r="F47" s="45"/>
      <c r="G47" s="33"/>
    </row>
    <row r="48" spans="2:7" ht="15">
      <c r="B48" s="13" t="s">
        <v>312</v>
      </c>
      <c r="C48" s="10">
        <v>2019</v>
      </c>
      <c r="D48" s="195">
        <v>120</v>
      </c>
      <c r="E48" s="33"/>
      <c r="F48" s="25">
        <f>D48*(E9+E10)*0.3333</f>
        <v>0</v>
      </c>
      <c r="G48" s="27"/>
    </row>
    <row r="49" spans="2:7" ht="15">
      <c r="B49" s="14" t="s">
        <v>64</v>
      </c>
      <c r="C49" s="10">
        <v>2020</v>
      </c>
      <c r="D49" s="195">
        <v>120</v>
      </c>
      <c r="E49" s="33"/>
      <c r="F49" s="188">
        <f>D49*(E9+E10)*0.6667</f>
        <v>0</v>
      </c>
      <c r="G49" s="33"/>
    </row>
    <row r="50" spans="2:7" ht="15">
      <c r="B50" s="14"/>
      <c r="C50" s="10"/>
      <c r="D50" s="195"/>
      <c r="E50" s="33"/>
      <c r="F50" s="45">
        <f>SUM(F48:F49)</f>
        <v>0</v>
      </c>
      <c r="G50" s="187">
        <f>IF((F48+F49)&lt;24000,24000,(F48+F49))*0.75</f>
        <v>18000</v>
      </c>
    </row>
    <row r="51" spans="2:7" ht="15">
      <c r="B51" s="14"/>
      <c r="C51" s="10"/>
      <c r="D51" s="9"/>
      <c r="E51" s="33"/>
      <c r="F51" s="25"/>
      <c r="G51" s="20"/>
    </row>
    <row r="52" spans="2:7" ht="15">
      <c r="B52" s="13" t="s">
        <v>185</v>
      </c>
      <c r="C52" s="10"/>
      <c r="D52" s="9">
        <v>24</v>
      </c>
      <c r="E52" s="33"/>
      <c r="F52" s="120"/>
      <c r="G52" s="45">
        <f>D52*E9</f>
        <v>0</v>
      </c>
    </row>
    <row r="53" spans="2:7" ht="15">
      <c r="B53" s="10"/>
      <c r="C53" s="10"/>
      <c r="D53" s="9"/>
      <c r="E53" s="33"/>
      <c r="F53" s="45"/>
      <c r="G53" s="25"/>
    </row>
    <row r="54" spans="2:7" ht="15">
      <c r="B54" s="13" t="s">
        <v>109</v>
      </c>
      <c r="C54" s="242">
        <f>E11</f>
        <v>0</v>
      </c>
      <c r="D54" s="9">
        <v>1769</v>
      </c>
      <c r="E54" s="33"/>
      <c r="F54" s="25">
        <f>(D54*C54)</f>
        <v>0</v>
      </c>
      <c r="G54" s="33"/>
    </row>
    <row r="55" spans="2:7" ht="15">
      <c r="B55" s="12" t="s">
        <v>100</v>
      </c>
      <c r="C55" s="243">
        <f>E12</f>
        <v>0</v>
      </c>
      <c r="D55" s="9">
        <v>1592</v>
      </c>
      <c r="E55" s="33"/>
      <c r="F55" s="188">
        <f>(D55*C55)</f>
        <v>0</v>
      </c>
      <c r="G55" s="33">
        <f>F54+F55</f>
        <v>0</v>
      </c>
    </row>
    <row r="56" spans="2:7" ht="15">
      <c r="B56" s="12"/>
      <c r="C56" s="62"/>
      <c r="D56" s="9"/>
      <c r="E56" s="33"/>
      <c r="F56" s="25"/>
      <c r="G56" s="33"/>
    </row>
    <row r="57" spans="2:7" ht="15">
      <c r="B57" s="190" t="s">
        <v>155</v>
      </c>
      <c r="C57" s="62"/>
      <c r="D57" s="195"/>
      <c r="E57" s="33"/>
      <c r="F57" s="25"/>
      <c r="G57" s="33"/>
    </row>
    <row r="58" spans="2:7" ht="15">
      <c r="B58" s="13" t="s">
        <v>79</v>
      </c>
      <c r="C58" s="10">
        <f>E13</f>
        <v>0</v>
      </c>
      <c r="D58" s="195">
        <v>151</v>
      </c>
      <c r="E58" s="33"/>
      <c r="F58" s="26"/>
      <c r="G58" s="26">
        <f>D58*C58</f>
        <v>0</v>
      </c>
    </row>
    <row r="59" spans="2:7" ht="15">
      <c r="B59" s="13" t="s">
        <v>80</v>
      </c>
      <c r="C59" s="10">
        <f>E14</f>
        <v>0</v>
      </c>
      <c r="D59" s="195">
        <v>60</v>
      </c>
      <c r="E59" s="33"/>
      <c r="F59" s="120"/>
      <c r="G59" s="186">
        <f>D59*C59</f>
        <v>0</v>
      </c>
    </row>
    <row r="60" spans="2:7" ht="15">
      <c r="B60" s="13" t="s">
        <v>77</v>
      </c>
      <c r="C60" s="10">
        <f>E15</f>
        <v>0</v>
      </c>
      <c r="D60" s="195">
        <v>95</v>
      </c>
      <c r="E60" s="33"/>
      <c r="F60" s="26"/>
      <c r="G60" s="26">
        <f>D60*C60</f>
        <v>0</v>
      </c>
    </row>
    <row r="61" spans="2:7" ht="15">
      <c r="B61" s="13"/>
      <c r="C61" s="10"/>
      <c r="D61" s="195"/>
      <c r="E61" s="33"/>
      <c r="F61" s="26"/>
      <c r="G61" s="26"/>
    </row>
    <row r="62" spans="2:7" ht="15">
      <c r="B62" s="13" t="s">
        <v>78</v>
      </c>
      <c r="C62" s="10">
        <f>E16</f>
        <v>0</v>
      </c>
      <c r="D62" s="195">
        <v>13</v>
      </c>
      <c r="E62" s="33"/>
      <c r="F62" s="26"/>
      <c r="G62" s="26">
        <f>D62*C62</f>
        <v>0</v>
      </c>
    </row>
    <row r="63" spans="2:7" ht="15">
      <c r="B63" s="13"/>
      <c r="C63" s="10"/>
      <c r="D63" s="195"/>
      <c r="E63" s="33"/>
      <c r="F63" s="26"/>
      <c r="G63" s="26"/>
    </row>
    <row r="64" spans="2:7" ht="15">
      <c r="B64" s="13" t="s">
        <v>57</v>
      </c>
      <c r="C64" s="10">
        <f>E18</f>
        <v>0</v>
      </c>
      <c r="D64" s="195">
        <v>201</v>
      </c>
      <c r="E64" s="33"/>
      <c r="F64" s="26"/>
      <c r="G64" s="25">
        <f>D64*C64</f>
        <v>0</v>
      </c>
    </row>
    <row r="65" spans="2:7" ht="15">
      <c r="B65" s="12"/>
      <c r="C65" s="62"/>
      <c r="D65" s="195"/>
      <c r="E65" s="33"/>
      <c r="F65" s="25"/>
      <c r="G65" s="33"/>
    </row>
    <row r="66" spans="2:7" ht="15">
      <c r="B66" s="13" t="s">
        <v>154</v>
      </c>
      <c r="C66" s="10">
        <f>E17</f>
        <v>0</v>
      </c>
      <c r="D66" s="195">
        <v>191</v>
      </c>
      <c r="E66" s="33"/>
      <c r="F66" s="45">
        <f>D66*C66</f>
        <v>0</v>
      </c>
      <c r="G66" s="33"/>
    </row>
    <row r="67" spans="2:7" ht="15">
      <c r="B67" s="172" t="s">
        <v>147</v>
      </c>
      <c r="C67" s="173">
        <f>E19</f>
        <v>0</v>
      </c>
      <c r="D67" s="195">
        <v>1.8</v>
      </c>
      <c r="E67" s="33"/>
      <c r="F67" s="45">
        <f>C67*D67</f>
        <v>0</v>
      </c>
      <c r="G67" s="33"/>
    </row>
    <row r="68" spans="2:7" ht="15">
      <c r="B68" s="13" t="s">
        <v>8</v>
      </c>
      <c r="C68" s="58"/>
      <c r="D68" s="195"/>
      <c r="E68" s="33"/>
      <c r="F68" s="188">
        <f>E21</f>
        <v>0</v>
      </c>
      <c r="G68" s="33"/>
    </row>
    <row r="69" spans="2:7" ht="15">
      <c r="B69" s="13" t="s">
        <v>74</v>
      </c>
      <c r="C69" s="10"/>
      <c r="D69" s="10"/>
      <c r="E69" s="120"/>
      <c r="F69" s="174"/>
      <c r="G69" s="187">
        <f>SUM(F66:F68)</f>
        <v>0</v>
      </c>
    </row>
    <row r="70" spans="2:7" ht="15">
      <c r="B70" s="13"/>
      <c r="C70" s="58"/>
      <c r="D70" s="195"/>
      <c r="E70" s="33"/>
      <c r="F70" s="45"/>
      <c r="G70" s="33"/>
    </row>
    <row r="71" spans="2:7" ht="15">
      <c r="B71" s="190" t="s">
        <v>153</v>
      </c>
      <c r="C71" s="62"/>
      <c r="D71" s="9"/>
      <c r="E71" s="33"/>
      <c r="F71" s="25"/>
      <c r="G71" s="33">
        <f>E20</f>
        <v>0</v>
      </c>
    </row>
    <row r="72" spans="2:7" ht="15.75" thickBot="1">
      <c r="B72" s="190"/>
      <c r="C72" s="62"/>
      <c r="D72" s="9"/>
      <c r="E72" s="33"/>
      <c r="F72" s="25"/>
      <c r="G72" s="33"/>
    </row>
    <row r="73" spans="2:7" ht="19.5" thickBot="1">
      <c r="B73" s="324" t="s">
        <v>102</v>
      </c>
      <c r="C73" s="28"/>
      <c r="D73" s="28"/>
      <c r="E73" s="29"/>
      <c r="F73" s="30"/>
      <c r="G73" s="31">
        <f>SUM(G36:G72)</f>
        <v>18000</v>
      </c>
    </row>
    <row r="75" ht="15">
      <c r="A75" s="40"/>
    </row>
    <row r="76" ht="21" customHeight="1"/>
    <row r="79" ht="17.25" customHeight="1"/>
  </sheetData>
  <sheetProtection formatCells="0" formatColumns="0" formatRows="0" insertColumns="0" insertHyperlinks="0" deleteColumns="0" deleteRows="0" selectLockedCells="1" sort="0" autoFilter="0" pivotTables="0"/>
  <mergeCells count="2">
    <mergeCell ref="B1:F1"/>
    <mergeCell ref="B2:F2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8"/>
  <sheetViews>
    <sheetView zoomScale="115" zoomScaleNormal="115" zoomScalePageLayoutView="0" workbookViewId="0" topLeftCell="A1">
      <selection activeCell="C77" sqref="C77"/>
    </sheetView>
  </sheetViews>
  <sheetFormatPr defaultColWidth="9.140625" defaultRowHeight="15"/>
  <cols>
    <col min="1" max="1" width="2.8515625" style="39" customWidth="1"/>
    <col min="2" max="2" width="16.57421875" style="0" customWidth="1"/>
    <col min="3" max="3" width="31.7109375" style="0" customWidth="1"/>
    <col min="4" max="4" width="9.140625" style="0" customWidth="1"/>
    <col min="6" max="6" width="23.140625" style="0" customWidth="1"/>
    <col min="7" max="7" width="12.28125" style="34" customWidth="1"/>
    <col min="8" max="8" width="9.28125" style="0" customWidth="1"/>
  </cols>
  <sheetData>
    <row r="1" ht="15.75" thickBot="1"/>
    <row r="2" spans="2:9" ht="22.5">
      <c r="B2" s="332" t="s">
        <v>75</v>
      </c>
      <c r="C2" s="333"/>
      <c r="D2" s="333"/>
      <c r="E2" s="333"/>
      <c r="F2" s="333"/>
      <c r="G2" s="334"/>
      <c r="H2" s="169"/>
      <c r="I2" s="38"/>
    </row>
    <row r="3" spans="1:10" ht="25.5" thickBot="1">
      <c r="A3" s="169"/>
      <c r="B3" s="329" t="str">
        <f>'1. Budget Grant Calculation'!B2:G2</f>
        <v>PPP School Budget 2019/2020</v>
      </c>
      <c r="C3" s="330"/>
      <c r="D3" s="330"/>
      <c r="E3" s="330"/>
      <c r="F3" s="330"/>
      <c r="G3" s="331"/>
      <c r="H3" s="170"/>
      <c r="I3" s="36"/>
      <c r="J3" s="36"/>
    </row>
    <row r="4" spans="1:10" ht="25.5" thickBot="1">
      <c r="A4" s="117"/>
      <c r="B4" s="50"/>
      <c r="C4" s="50"/>
      <c r="D4" s="50"/>
      <c r="E4" s="50"/>
      <c r="F4" s="50"/>
      <c r="G4" s="75"/>
      <c r="H4" s="64"/>
      <c r="I4" s="48"/>
      <c r="J4" s="48"/>
    </row>
    <row r="5" spans="1:8" ht="21" customHeight="1">
      <c r="A5" s="117"/>
      <c r="B5" s="145" t="s">
        <v>141</v>
      </c>
      <c r="C5" s="215" t="str">
        <f>'1. Budget Grant Calculation'!C4</f>
        <v>Enter School Name &amp; Address</v>
      </c>
      <c r="D5" s="209"/>
      <c r="E5" s="210"/>
      <c r="F5" s="211"/>
      <c r="G5" s="76"/>
      <c r="H5" s="65"/>
    </row>
    <row r="6" spans="1:8" ht="21" customHeight="1" thickBot="1">
      <c r="A6" s="117"/>
      <c r="B6" s="146" t="s">
        <v>142</v>
      </c>
      <c r="C6" s="216" t="str">
        <f>'1. Budget Grant Calculation'!C5</f>
        <v>Enter School Roll Number</v>
      </c>
      <c r="D6" s="212"/>
      <c r="E6" s="213"/>
      <c r="F6" s="214"/>
      <c r="G6" s="76"/>
      <c r="H6" s="65"/>
    </row>
    <row r="7" spans="2:6" ht="18.75" customHeight="1">
      <c r="B7" s="15"/>
      <c r="C7" s="16"/>
      <c r="D7" s="10"/>
      <c r="E7" s="10"/>
      <c r="F7" s="10"/>
    </row>
    <row r="8" spans="2:12" ht="15">
      <c r="B8" s="157" t="s">
        <v>104</v>
      </c>
      <c r="C8" s="158"/>
      <c r="D8" s="159"/>
      <c r="E8" s="160"/>
      <c r="F8" s="161"/>
      <c r="G8" s="162"/>
      <c r="H8" s="155"/>
      <c r="I8" s="63"/>
      <c r="J8" s="63"/>
      <c r="K8" s="63"/>
      <c r="L8" s="59"/>
    </row>
    <row r="9" spans="2:11" ht="18" customHeight="1">
      <c r="B9" s="163" t="s">
        <v>105</v>
      </c>
      <c r="C9" s="164"/>
      <c r="D9" s="165"/>
      <c r="E9" s="166"/>
      <c r="F9" s="167"/>
      <c r="G9" s="168"/>
      <c r="H9" s="156"/>
      <c r="I9" s="39"/>
      <c r="J9" s="39"/>
      <c r="K9" s="39"/>
    </row>
    <row r="10" spans="2:11" ht="18" customHeight="1" thickBot="1">
      <c r="B10" s="66"/>
      <c r="C10" s="67"/>
      <c r="D10" s="66"/>
      <c r="E10" s="4"/>
      <c r="H10" s="39"/>
      <c r="I10" s="39"/>
      <c r="J10" s="39"/>
      <c r="K10" s="39"/>
    </row>
    <row r="11" spans="2:7" ht="19.5" thickBot="1">
      <c r="B11" s="133"/>
      <c r="C11" s="139" t="s">
        <v>0</v>
      </c>
      <c r="D11" s="53"/>
      <c r="E11" s="53"/>
      <c r="F11" s="53"/>
      <c r="G11" s="134"/>
    </row>
    <row r="12" spans="2:7" ht="15.75" thickBot="1">
      <c r="B12" s="135"/>
      <c r="C12" s="46"/>
      <c r="D12" s="46"/>
      <c r="E12" s="46"/>
      <c r="F12" s="46"/>
      <c r="G12" s="136"/>
    </row>
    <row r="13" spans="2:7" ht="15.75" thickBot="1">
      <c r="B13" s="100" t="s">
        <v>1</v>
      </c>
      <c r="C13" s="99"/>
      <c r="D13" s="96"/>
      <c r="E13" s="96"/>
      <c r="F13" s="97"/>
      <c r="G13" s="98"/>
    </row>
    <row r="14" spans="2:7" ht="15">
      <c r="B14" s="95">
        <v>3010</v>
      </c>
      <c r="C14" s="78" t="s">
        <v>191</v>
      </c>
      <c r="D14" s="68"/>
      <c r="E14" s="68"/>
      <c r="F14" s="101"/>
      <c r="G14" s="147">
        <f>'1. Budget Grant Calculation'!G46</f>
        <v>0</v>
      </c>
    </row>
    <row r="15" spans="2:7" ht="15">
      <c r="B15" s="95">
        <v>3030</v>
      </c>
      <c r="C15" s="78" t="s">
        <v>192</v>
      </c>
      <c r="D15" s="68"/>
      <c r="E15" s="68"/>
      <c r="F15" s="101"/>
      <c r="G15" s="246"/>
    </row>
    <row r="16" spans="2:7" ht="15">
      <c r="B16" s="86">
        <v>3050</v>
      </c>
      <c r="C16" s="79" t="s">
        <v>156</v>
      </c>
      <c r="D16" s="69"/>
      <c r="E16" s="69"/>
      <c r="F16" s="102"/>
      <c r="G16" s="148">
        <f>'1. Budget Grant Calculation'!G50</f>
        <v>18000</v>
      </c>
    </row>
    <row r="17" spans="2:7" ht="15">
      <c r="B17" s="87">
        <v>3150</v>
      </c>
      <c r="C17" s="80" t="s">
        <v>2</v>
      </c>
      <c r="D17" s="69"/>
      <c r="E17" s="69"/>
      <c r="F17" s="102"/>
      <c r="G17" s="148">
        <f>'1. Budget Grant Calculation'!G52</f>
        <v>0</v>
      </c>
    </row>
    <row r="18" spans="2:7" ht="15">
      <c r="B18" s="87">
        <v>3170</v>
      </c>
      <c r="C18" s="80" t="s">
        <v>83</v>
      </c>
      <c r="D18" s="69"/>
      <c r="E18" s="69"/>
      <c r="F18" s="102"/>
      <c r="G18" s="149">
        <f>'1. Budget Grant Calculation'!G62</f>
        <v>0</v>
      </c>
    </row>
    <row r="19" spans="2:7" ht="15">
      <c r="B19" s="87">
        <v>3190</v>
      </c>
      <c r="C19" s="80" t="s">
        <v>157</v>
      </c>
      <c r="D19" s="69"/>
      <c r="E19" s="69"/>
      <c r="F19" s="102"/>
      <c r="G19" s="149">
        <f>'1. Budget Grant Calculation'!G59</f>
        <v>0</v>
      </c>
    </row>
    <row r="20" spans="2:7" ht="15">
      <c r="B20" s="87">
        <v>3200</v>
      </c>
      <c r="C20" s="80" t="s">
        <v>4</v>
      </c>
      <c r="D20" s="69"/>
      <c r="E20" s="69"/>
      <c r="F20" s="102"/>
      <c r="G20" s="149">
        <f>'1. Budget Grant Calculation'!G60</f>
        <v>0</v>
      </c>
    </row>
    <row r="21" spans="2:10" ht="15">
      <c r="B21" s="87">
        <v>3210</v>
      </c>
      <c r="C21" s="80" t="s">
        <v>5</v>
      </c>
      <c r="D21" s="69"/>
      <c r="E21" s="69"/>
      <c r="F21" s="102"/>
      <c r="G21" s="149">
        <f>'1. Budget Grant Calculation'!G58</f>
        <v>0</v>
      </c>
      <c r="J21" s="35"/>
    </row>
    <row r="22" spans="2:7" ht="15">
      <c r="B22" s="87">
        <v>3220</v>
      </c>
      <c r="C22" s="80" t="s">
        <v>6</v>
      </c>
      <c r="D22" s="69"/>
      <c r="E22" s="69"/>
      <c r="F22" s="102"/>
      <c r="G22" s="148">
        <f>'1. Budget Grant Calculation'!G64</f>
        <v>0</v>
      </c>
    </row>
    <row r="23" spans="2:7" ht="15">
      <c r="B23" s="87">
        <v>3230</v>
      </c>
      <c r="C23" s="80" t="s">
        <v>84</v>
      </c>
      <c r="D23" s="69"/>
      <c r="E23" s="69"/>
      <c r="F23" s="102"/>
      <c r="G23" s="198"/>
    </row>
    <row r="24" spans="2:7" ht="15">
      <c r="B24" s="87">
        <v>3240</v>
      </c>
      <c r="C24" s="80" t="s">
        <v>7</v>
      </c>
      <c r="D24" s="69"/>
      <c r="E24" s="69"/>
      <c r="F24" s="102"/>
      <c r="G24" s="148">
        <f>'1. Budget Grant Calculation'!G55</f>
        <v>0</v>
      </c>
    </row>
    <row r="25" spans="2:7" ht="15">
      <c r="B25" s="88">
        <v>3255</v>
      </c>
      <c r="C25" s="81" t="s">
        <v>186</v>
      </c>
      <c r="D25" s="69"/>
      <c r="E25" s="69"/>
      <c r="F25" s="102"/>
      <c r="G25" s="199"/>
    </row>
    <row r="26" spans="2:7" ht="15">
      <c r="B26" s="196">
        <v>3270</v>
      </c>
      <c r="C26" s="197" t="s">
        <v>158</v>
      </c>
      <c r="D26" s="192"/>
      <c r="E26" s="192"/>
      <c r="F26" s="193"/>
      <c r="G26" s="148">
        <f>'1. Budget Grant Calculation'!G71</f>
        <v>0</v>
      </c>
    </row>
    <row r="27" spans="2:7" ht="15">
      <c r="B27" s="93">
        <v>3280</v>
      </c>
      <c r="C27" s="85" t="s">
        <v>187</v>
      </c>
      <c r="D27" s="72"/>
      <c r="E27" s="73"/>
      <c r="F27" s="103"/>
      <c r="G27" s="200"/>
    </row>
    <row r="28" spans="2:7" ht="15">
      <c r="B28" s="89">
        <v>3290</v>
      </c>
      <c r="C28" s="83" t="s">
        <v>8</v>
      </c>
      <c r="D28" s="72"/>
      <c r="E28" s="73"/>
      <c r="F28" s="103"/>
      <c r="G28" s="150">
        <f>'1. Budget Grant Calculation'!G69</f>
        <v>0</v>
      </c>
    </row>
    <row r="29" spans="2:7" ht="15.75" thickBot="1">
      <c r="B29" s="238">
        <v>3294</v>
      </c>
      <c r="C29" s="239" t="s">
        <v>193</v>
      </c>
      <c r="D29" s="202"/>
      <c r="E29" s="203"/>
      <c r="F29" s="203"/>
      <c r="G29" s="240"/>
    </row>
    <row r="30" spans="2:7" ht="15.75" thickBot="1">
      <c r="B30" s="100" t="s">
        <v>103</v>
      </c>
      <c r="C30" s="99"/>
      <c r="D30" s="96"/>
      <c r="E30" s="96"/>
      <c r="F30" s="97"/>
      <c r="G30" s="116">
        <f>SUM(G14:G29)</f>
        <v>18000</v>
      </c>
    </row>
    <row r="31" spans="2:7" ht="15.75" thickBot="1">
      <c r="B31" s="90"/>
      <c r="C31" s="60" t="s">
        <v>86</v>
      </c>
      <c r="E31" s="10"/>
      <c r="F31" s="10"/>
      <c r="G31" s="108"/>
    </row>
    <row r="32" spans="2:7" ht="15.75" thickBot="1">
      <c r="B32" s="100" t="s">
        <v>110</v>
      </c>
      <c r="C32" s="99"/>
      <c r="D32" s="96"/>
      <c r="E32" s="96"/>
      <c r="F32" s="97"/>
      <c r="G32" s="116"/>
    </row>
    <row r="33" spans="2:7" ht="15">
      <c r="B33" s="92">
        <v>3310</v>
      </c>
      <c r="C33" s="84" t="s">
        <v>145</v>
      </c>
      <c r="D33" s="74"/>
      <c r="E33" s="68"/>
      <c r="F33" s="101"/>
      <c r="G33" s="109">
        <v>0</v>
      </c>
    </row>
    <row r="34" spans="2:7" ht="15">
      <c r="B34" s="87">
        <v>3330</v>
      </c>
      <c r="C34" s="80" t="s">
        <v>188</v>
      </c>
      <c r="D34" s="71"/>
      <c r="E34" s="69"/>
      <c r="F34" s="102"/>
      <c r="G34" s="109">
        <v>0</v>
      </c>
    </row>
    <row r="35" spans="2:7" ht="15">
      <c r="B35" s="88">
        <v>3335</v>
      </c>
      <c r="C35" s="81" t="s">
        <v>87</v>
      </c>
      <c r="D35" s="71"/>
      <c r="E35" s="69"/>
      <c r="F35" s="102"/>
      <c r="G35" s="109">
        <v>0</v>
      </c>
    </row>
    <row r="36" spans="2:7" ht="15">
      <c r="B36" s="88">
        <v>3350</v>
      </c>
      <c r="C36" s="82" t="s">
        <v>159</v>
      </c>
      <c r="D36" s="71"/>
      <c r="E36" s="69"/>
      <c r="F36" s="102"/>
      <c r="G36" s="109">
        <v>0</v>
      </c>
    </row>
    <row r="37" spans="2:7" ht="15">
      <c r="B37" s="88">
        <v>3360</v>
      </c>
      <c r="C37" s="82" t="s">
        <v>160</v>
      </c>
      <c r="D37" s="71"/>
      <c r="E37" s="69"/>
      <c r="F37" s="102"/>
      <c r="G37" s="109"/>
    </row>
    <row r="38" spans="2:7" ht="15">
      <c r="B38" s="88">
        <v>3370</v>
      </c>
      <c r="C38" s="82" t="s">
        <v>9</v>
      </c>
      <c r="D38" s="71"/>
      <c r="E38" s="69"/>
      <c r="F38" s="102"/>
      <c r="G38" s="109">
        <v>0</v>
      </c>
    </row>
    <row r="39" spans="2:7" ht="15">
      <c r="B39" s="88">
        <v>3375</v>
      </c>
      <c r="C39" s="81" t="s">
        <v>88</v>
      </c>
      <c r="D39" s="71"/>
      <c r="E39" s="69"/>
      <c r="F39" s="102"/>
      <c r="G39" s="109">
        <v>0</v>
      </c>
    </row>
    <row r="40" spans="2:7" ht="15">
      <c r="B40" s="88">
        <v>3390</v>
      </c>
      <c r="C40" s="82" t="s">
        <v>89</v>
      </c>
      <c r="D40" s="71"/>
      <c r="E40" s="69"/>
      <c r="F40" s="102"/>
      <c r="G40" s="109">
        <v>0</v>
      </c>
    </row>
    <row r="41" spans="2:7" ht="15">
      <c r="B41" s="87">
        <v>3410</v>
      </c>
      <c r="C41" s="80" t="s">
        <v>133</v>
      </c>
      <c r="D41" s="71"/>
      <c r="E41" s="69"/>
      <c r="F41" s="102"/>
      <c r="G41" s="109">
        <v>0</v>
      </c>
    </row>
    <row r="42" spans="2:7" ht="15">
      <c r="B42" s="87">
        <v>3420</v>
      </c>
      <c r="C42" s="80" t="s">
        <v>10</v>
      </c>
      <c r="D42" s="71"/>
      <c r="E42" s="69"/>
      <c r="F42" s="102"/>
      <c r="G42" s="109">
        <v>0</v>
      </c>
    </row>
    <row r="43" spans="2:7" ht="15">
      <c r="B43" s="87">
        <v>3430</v>
      </c>
      <c r="C43" s="80" t="s">
        <v>11</v>
      </c>
      <c r="D43" s="71"/>
      <c r="E43" s="69"/>
      <c r="F43" s="102"/>
      <c r="G43" s="109">
        <v>0</v>
      </c>
    </row>
    <row r="44" spans="2:7" ht="15">
      <c r="B44" s="87">
        <v>3440</v>
      </c>
      <c r="C44" s="80" t="s">
        <v>65</v>
      </c>
      <c r="D44" s="71"/>
      <c r="E44" s="69"/>
      <c r="F44" s="102"/>
      <c r="G44" s="109">
        <v>0</v>
      </c>
    </row>
    <row r="45" spans="2:7" ht="15">
      <c r="B45" s="87">
        <v>3450</v>
      </c>
      <c r="C45" s="80" t="s">
        <v>161</v>
      </c>
      <c r="D45" s="71"/>
      <c r="E45" s="69"/>
      <c r="F45" s="102"/>
      <c r="G45" s="109">
        <v>0</v>
      </c>
    </row>
    <row r="46" spans="2:7" ht="15">
      <c r="B46" s="87">
        <v>3490</v>
      </c>
      <c r="C46" s="80" t="s">
        <v>12</v>
      </c>
      <c r="D46" s="71"/>
      <c r="E46" s="69"/>
      <c r="F46" s="102"/>
      <c r="G46" s="109">
        <v>0</v>
      </c>
    </row>
    <row r="47" spans="2:7" ht="15">
      <c r="B47" s="88">
        <v>3495</v>
      </c>
      <c r="C47" s="81" t="s">
        <v>90</v>
      </c>
      <c r="D47" s="71"/>
      <c r="E47" s="71"/>
      <c r="F47" s="104"/>
      <c r="G47" s="109">
        <v>0</v>
      </c>
    </row>
    <row r="48" spans="2:7" ht="15">
      <c r="B48" s="88">
        <v>3500</v>
      </c>
      <c r="C48" s="82" t="s">
        <v>13</v>
      </c>
      <c r="D48" s="71"/>
      <c r="E48" s="71"/>
      <c r="F48" s="104"/>
      <c r="G48" s="109">
        <v>0</v>
      </c>
    </row>
    <row r="49" spans="2:7" ht="15">
      <c r="B49" s="88">
        <v>3510</v>
      </c>
      <c r="C49" s="82" t="s">
        <v>14</v>
      </c>
      <c r="D49" s="71"/>
      <c r="E49" s="69"/>
      <c r="F49" s="102"/>
      <c r="G49" s="109">
        <v>0</v>
      </c>
    </row>
    <row r="50" spans="2:8" ht="15">
      <c r="B50" s="88">
        <v>3520</v>
      </c>
      <c r="C50" s="82" t="s">
        <v>111</v>
      </c>
      <c r="D50" s="71"/>
      <c r="E50" s="69"/>
      <c r="F50" s="102"/>
      <c r="G50" s="109">
        <v>0</v>
      </c>
      <c r="H50" s="1"/>
    </row>
    <row r="51" spans="2:7" ht="15">
      <c r="B51" s="88">
        <v>3530</v>
      </c>
      <c r="C51" s="82" t="s">
        <v>15</v>
      </c>
      <c r="D51" s="71"/>
      <c r="E51" s="69"/>
      <c r="F51" s="102"/>
      <c r="G51" s="109">
        <v>0</v>
      </c>
    </row>
    <row r="52" spans="2:7" ht="15">
      <c r="B52" s="88">
        <v>3535</v>
      </c>
      <c r="C52" s="81" t="s">
        <v>91</v>
      </c>
      <c r="D52" s="71"/>
      <c r="E52" s="69"/>
      <c r="F52" s="102"/>
      <c r="G52" s="109">
        <v>0</v>
      </c>
    </row>
    <row r="53" spans="2:7" ht="15">
      <c r="B53" s="87">
        <v>3550</v>
      </c>
      <c r="C53" s="80" t="s">
        <v>92</v>
      </c>
      <c r="D53" s="71"/>
      <c r="E53" s="69"/>
      <c r="F53" s="102"/>
      <c r="G53" s="109">
        <v>0</v>
      </c>
    </row>
    <row r="54" spans="2:7" ht="15.75" thickBot="1">
      <c r="B54" s="89">
        <v>3570</v>
      </c>
      <c r="C54" s="83" t="s">
        <v>162</v>
      </c>
      <c r="D54" s="72"/>
      <c r="E54" s="73"/>
      <c r="F54" s="103"/>
      <c r="G54" s="121">
        <v>0</v>
      </c>
    </row>
    <row r="55" spans="2:7" ht="15.75" thickBot="1">
      <c r="B55" s="100" t="s">
        <v>112</v>
      </c>
      <c r="C55" s="99"/>
      <c r="D55" s="96"/>
      <c r="E55" s="96"/>
      <c r="F55" s="97"/>
      <c r="G55" s="116">
        <f>SUM(G33:G54)</f>
        <v>0</v>
      </c>
    </row>
    <row r="56" spans="2:7" ht="15.75" thickBot="1">
      <c r="B56" s="90"/>
      <c r="C56" s="60" t="s">
        <v>86</v>
      </c>
      <c r="E56" s="10"/>
      <c r="F56" s="10"/>
      <c r="G56" s="110"/>
    </row>
    <row r="57" spans="2:7" ht="15.75" thickBot="1">
      <c r="B57" s="100" t="s">
        <v>16</v>
      </c>
      <c r="C57" s="99"/>
      <c r="D57" s="96"/>
      <c r="E57" s="96"/>
      <c r="F57" s="97"/>
      <c r="G57" s="116"/>
    </row>
    <row r="58" spans="2:7" ht="15">
      <c r="B58" s="87">
        <v>3650</v>
      </c>
      <c r="C58" s="80" t="s">
        <v>17</v>
      </c>
      <c r="D58" s="71"/>
      <c r="E58" s="69"/>
      <c r="F58" s="102"/>
      <c r="G58" s="111">
        <v>0</v>
      </c>
    </row>
    <row r="59" spans="2:7" ht="15">
      <c r="B59" s="87">
        <v>3700</v>
      </c>
      <c r="C59" s="80" t="s">
        <v>134</v>
      </c>
      <c r="D59" s="71"/>
      <c r="E59" s="69"/>
      <c r="F59" s="102"/>
      <c r="G59" s="112">
        <v>0</v>
      </c>
    </row>
    <row r="60" spans="2:7" ht="15">
      <c r="B60" s="87">
        <v>3750</v>
      </c>
      <c r="C60" s="80" t="s">
        <v>163</v>
      </c>
      <c r="D60" s="71"/>
      <c r="E60" s="69"/>
      <c r="F60" s="102"/>
      <c r="G60" s="112">
        <v>0</v>
      </c>
    </row>
    <row r="61" spans="2:7" ht="15">
      <c r="B61" s="87">
        <v>3770</v>
      </c>
      <c r="C61" s="80" t="s">
        <v>135</v>
      </c>
      <c r="D61" s="71"/>
      <c r="E61" s="69"/>
      <c r="F61" s="102"/>
      <c r="G61" s="112">
        <v>0</v>
      </c>
    </row>
    <row r="62" spans="2:7" ht="15">
      <c r="B62" s="87">
        <v>3800</v>
      </c>
      <c r="C62" s="80" t="s">
        <v>18</v>
      </c>
      <c r="D62" s="71"/>
      <c r="E62" s="69"/>
      <c r="F62" s="102"/>
      <c r="G62" s="112">
        <v>0</v>
      </c>
    </row>
    <row r="63" spans="2:7" ht="15.75" thickBot="1">
      <c r="B63" s="89">
        <v>3850</v>
      </c>
      <c r="C63" s="83" t="s">
        <v>164</v>
      </c>
      <c r="D63" s="72"/>
      <c r="E63" s="73"/>
      <c r="F63" s="103"/>
      <c r="G63" s="112">
        <v>0</v>
      </c>
    </row>
    <row r="64" spans="2:7" ht="15.75" thickBot="1">
      <c r="B64" s="100" t="s">
        <v>113</v>
      </c>
      <c r="C64" s="99"/>
      <c r="D64" s="96"/>
      <c r="E64" s="96"/>
      <c r="F64" s="97"/>
      <c r="G64" s="116">
        <f>SUM(G58:G63)</f>
        <v>0</v>
      </c>
    </row>
    <row r="65" spans="2:7" ht="15.75" thickBot="1">
      <c r="B65" s="90"/>
      <c r="C65" s="60" t="s">
        <v>86</v>
      </c>
      <c r="E65" s="10"/>
      <c r="F65" s="10"/>
      <c r="G65" s="108"/>
    </row>
    <row r="66" spans="2:7" ht="15.75" thickBot="1">
      <c r="B66" s="100"/>
      <c r="C66" s="99" t="s">
        <v>19</v>
      </c>
      <c r="D66" s="96"/>
      <c r="E66" s="96"/>
      <c r="F66" s="97"/>
      <c r="G66" s="116">
        <f>G64+G55+G30</f>
        <v>18000</v>
      </c>
    </row>
    <row r="67" spans="2:7" ht="15">
      <c r="B67" s="137"/>
      <c r="C67" s="123"/>
      <c r="D67" s="123"/>
      <c r="E67" s="123"/>
      <c r="F67" s="122"/>
      <c r="G67" s="138"/>
    </row>
    <row r="68" spans="2:7" ht="15.75" thickBot="1">
      <c r="B68" s="125"/>
      <c r="C68" s="126" t="s">
        <v>86</v>
      </c>
      <c r="D68" s="127"/>
      <c r="E68" s="128"/>
      <c r="F68" s="128"/>
      <c r="G68" s="129"/>
    </row>
    <row r="69" spans="2:7" ht="19.5" thickBot="1">
      <c r="B69" s="132"/>
      <c r="C69" s="140" t="s">
        <v>20</v>
      </c>
      <c r="D69" s="69"/>
      <c r="E69" s="102"/>
      <c r="F69" s="102"/>
      <c r="G69" s="206"/>
    </row>
    <row r="70" spans="2:7" ht="15.75" thickBot="1">
      <c r="B70" s="90"/>
      <c r="C70" s="72"/>
      <c r="D70" s="73"/>
      <c r="E70" s="103"/>
      <c r="F70" s="103"/>
      <c r="G70" s="218"/>
    </row>
    <row r="71" spans="2:7" ht="15.75" thickBot="1">
      <c r="B71" s="141" t="s">
        <v>114</v>
      </c>
      <c r="C71" s="142"/>
      <c r="D71" s="142"/>
      <c r="E71" s="142"/>
      <c r="F71" s="142"/>
      <c r="G71" s="219"/>
    </row>
    <row r="72" spans="2:7" ht="15">
      <c r="B72" s="204">
        <v>4110</v>
      </c>
      <c r="C72" s="131" t="s">
        <v>85</v>
      </c>
      <c r="D72" s="74"/>
      <c r="E72" s="68"/>
      <c r="F72" s="101"/>
      <c r="G72" s="206">
        <v>0</v>
      </c>
    </row>
    <row r="73" spans="2:7" ht="15">
      <c r="B73" s="88">
        <v>4111</v>
      </c>
      <c r="C73" s="81" t="s">
        <v>93</v>
      </c>
      <c r="D73" s="71"/>
      <c r="E73" s="69"/>
      <c r="F73" s="102"/>
      <c r="G73" s="109">
        <v>0</v>
      </c>
    </row>
    <row r="74" spans="2:7" ht="15">
      <c r="B74" s="87">
        <v>4150</v>
      </c>
      <c r="C74" s="80" t="s">
        <v>115</v>
      </c>
      <c r="D74" s="71"/>
      <c r="E74" s="69"/>
      <c r="F74" s="102"/>
      <c r="G74" s="194">
        <f>G24</f>
        <v>0</v>
      </c>
    </row>
    <row r="75" spans="2:7" ht="15">
      <c r="B75" s="88">
        <v>4155</v>
      </c>
      <c r="C75" s="81" t="s">
        <v>136</v>
      </c>
      <c r="D75" s="71"/>
      <c r="E75" s="69"/>
      <c r="F75" s="102"/>
      <c r="G75" s="109">
        <f>G25</f>
        <v>0</v>
      </c>
    </row>
    <row r="76" spans="2:7" ht="15">
      <c r="B76" s="88">
        <v>4170</v>
      </c>
      <c r="C76" s="82" t="s">
        <v>165</v>
      </c>
      <c r="D76" s="71"/>
      <c r="E76" s="69"/>
      <c r="F76" s="102"/>
      <c r="G76" s="109">
        <v>0</v>
      </c>
    </row>
    <row r="77" spans="2:7" ht="15">
      <c r="B77" s="88">
        <v>4190</v>
      </c>
      <c r="C77" s="82" t="s">
        <v>178</v>
      </c>
      <c r="D77" s="71"/>
      <c r="E77" s="69"/>
      <c r="F77" s="102"/>
      <c r="G77" s="109">
        <v>0</v>
      </c>
    </row>
    <row r="78" spans="2:7" ht="15" hidden="1">
      <c r="B78" s="93">
        <v>4191</v>
      </c>
      <c r="C78" s="85" t="s">
        <v>209</v>
      </c>
      <c r="D78" s="72"/>
      <c r="E78" s="73"/>
      <c r="F78" s="103"/>
      <c r="G78" s="121">
        <v>0</v>
      </c>
    </row>
    <row r="79" spans="2:7" ht="15">
      <c r="B79" s="130">
        <v>4194</v>
      </c>
      <c r="C79" s="82" t="s">
        <v>194</v>
      </c>
      <c r="D79" s="71"/>
      <c r="E79" s="69"/>
      <c r="F79" s="102"/>
      <c r="G79" s="121">
        <v>0</v>
      </c>
    </row>
    <row r="80" spans="2:7" ht="15" hidden="1">
      <c r="B80" s="88">
        <v>4195</v>
      </c>
      <c r="C80" s="82" t="s">
        <v>207</v>
      </c>
      <c r="D80" s="71"/>
      <c r="E80" s="69"/>
      <c r="F80" s="102"/>
      <c r="G80" s="121">
        <v>0</v>
      </c>
    </row>
    <row r="81" spans="2:7" ht="15.75" thickBot="1">
      <c r="B81" s="93">
        <v>4196</v>
      </c>
      <c r="C81" s="85" t="s">
        <v>195</v>
      </c>
      <c r="D81" s="72"/>
      <c r="E81" s="73"/>
      <c r="F81" s="103"/>
      <c r="G81" s="121">
        <v>0</v>
      </c>
    </row>
    <row r="82" spans="2:7" ht="15.75" hidden="1" thickBot="1">
      <c r="B82" s="205">
        <v>4197</v>
      </c>
      <c r="C82" s="201" t="s">
        <v>208</v>
      </c>
      <c r="D82" s="202"/>
      <c r="E82" s="203"/>
      <c r="F82" s="203"/>
      <c r="G82" s="121">
        <v>0</v>
      </c>
    </row>
    <row r="83" spans="1:7" ht="15.75" thickBot="1">
      <c r="A83" s="124"/>
      <c r="B83" s="141" t="s">
        <v>130</v>
      </c>
      <c r="C83" s="142"/>
      <c r="D83" s="142"/>
      <c r="E83" s="142"/>
      <c r="F83" s="142"/>
      <c r="G83" s="208">
        <f>SUM(G72:G82)</f>
        <v>0</v>
      </c>
    </row>
    <row r="84" spans="2:7" ht="15.75" thickBot="1">
      <c r="B84" s="90"/>
      <c r="C84" s="60" t="s">
        <v>86</v>
      </c>
      <c r="E84" s="10"/>
      <c r="F84" s="10"/>
      <c r="G84" s="108"/>
    </row>
    <row r="85" spans="2:7" ht="15.75" thickBot="1">
      <c r="B85" s="141" t="s">
        <v>116</v>
      </c>
      <c r="C85" s="142"/>
      <c r="D85" s="142"/>
      <c r="E85" s="142"/>
      <c r="F85" s="142"/>
      <c r="G85" s="219"/>
    </row>
    <row r="86" spans="2:7" ht="15">
      <c r="B86" s="91">
        <v>4310</v>
      </c>
      <c r="C86" s="80" t="s">
        <v>21</v>
      </c>
      <c r="D86" s="71"/>
      <c r="E86" s="69"/>
      <c r="F86" s="102"/>
      <c r="G86" s="113">
        <v>0</v>
      </c>
    </row>
    <row r="87" spans="2:7" ht="15">
      <c r="B87" s="87">
        <v>4330</v>
      </c>
      <c r="C87" s="80" t="s">
        <v>148</v>
      </c>
      <c r="D87" s="71"/>
      <c r="E87" s="69"/>
      <c r="F87" s="102"/>
      <c r="G87" s="114">
        <v>0</v>
      </c>
    </row>
    <row r="88" spans="2:7" ht="15">
      <c r="B88" s="87">
        <v>4350</v>
      </c>
      <c r="C88" s="80" t="s">
        <v>22</v>
      </c>
      <c r="D88" s="71"/>
      <c r="E88" s="69"/>
      <c r="F88" s="102"/>
      <c r="G88" s="114">
        <v>0</v>
      </c>
    </row>
    <row r="89" spans="2:7" ht="15">
      <c r="B89" s="87">
        <v>4370</v>
      </c>
      <c r="C89" s="80" t="s">
        <v>3</v>
      </c>
      <c r="D89" s="71"/>
      <c r="E89" s="69"/>
      <c r="F89" s="102"/>
      <c r="G89" s="114">
        <v>0</v>
      </c>
    </row>
    <row r="90" spans="2:7" ht="15">
      <c r="B90" s="87">
        <v>4390</v>
      </c>
      <c r="C90" s="80" t="s">
        <v>23</v>
      </c>
      <c r="D90" s="71"/>
      <c r="E90" s="69"/>
      <c r="F90" s="102"/>
      <c r="G90" s="114">
        <v>0</v>
      </c>
    </row>
    <row r="91" spans="2:7" ht="15">
      <c r="B91" s="87">
        <v>4410</v>
      </c>
      <c r="C91" s="80" t="s">
        <v>117</v>
      </c>
      <c r="D91" s="71"/>
      <c r="E91" s="69"/>
      <c r="F91" s="102"/>
      <c r="G91" s="114">
        <v>0</v>
      </c>
    </row>
    <row r="92" spans="2:7" ht="15">
      <c r="B92" s="87">
        <v>4430</v>
      </c>
      <c r="C92" s="80" t="s">
        <v>24</v>
      </c>
      <c r="D92" s="71"/>
      <c r="E92" s="69"/>
      <c r="F92" s="102"/>
      <c r="G92" s="114">
        <v>0</v>
      </c>
    </row>
    <row r="93" spans="2:7" ht="15">
      <c r="B93" s="87">
        <v>4450</v>
      </c>
      <c r="C93" s="80" t="s">
        <v>66</v>
      </c>
      <c r="D93" s="71"/>
      <c r="E93" s="69"/>
      <c r="F93" s="102"/>
      <c r="G93" s="114">
        <v>0</v>
      </c>
    </row>
    <row r="94" spans="2:7" ht="15">
      <c r="B94" s="87">
        <v>4470</v>
      </c>
      <c r="C94" s="80" t="s">
        <v>67</v>
      </c>
      <c r="D94" s="71"/>
      <c r="E94" s="69"/>
      <c r="F94" s="102"/>
      <c r="G94" s="114">
        <v>0</v>
      </c>
    </row>
    <row r="95" spans="2:7" ht="15">
      <c r="B95" s="87">
        <v>4490</v>
      </c>
      <c r="C95" s="80" t="s">
        <v>25</v>
      </c>
      <c r="D95" s="71"/>
      <c r="E95" s="69"/>
      <c r="F95" s="102"/>
      <c r="G95" s="114">
        <v>0</v>
      </c>
    </row>
    <row r="96" spans="2:7" ht="15">
      <c r="B96" s="87">
        <v>4550</v>
      </c>
      <c r="C96" s="80" t="s">
        <v>5</v>
      </c>
      <c r="D96" s="71"/>
      <c r="E96" s="69"/>
      <c r="F96" s="102"/>
      <c r="G96" s="114">
        <v>0</v>
      </c>
    </row>
    <row r="97" spans="2:7" ht="15">
      <c r="B97" s="87">
        <v>4570</v>
      </c>
      <c r="C97" s="80" t="s">
        <v>26</v>
      </c>
      <c r="D97" s="71"/>
      <c r="E97" s="69"/>
      <c r="F97" s="102"/>
      <c r="G97" s="114">
        <v>0</v>
      </c>
    </row>
    <row r="98" spans="2:7" ht="15">
      <c r="B98" s="87">
        <v>4590</v>
      </c>
      <c r="C98" s="80" t="s">
        <v>132</v>
      </c>
      <c r="D98" s="71"/>
      <c r="E98" s="69"/>
      <c r="F98" s="102"/>
      <c r="G98" s="114">
        <v>0</v>
      </c>
    </row>
    <row r="99" spans="2:7" ht="15">
      <c r="B99" s="87">
        <v>4610</v>
      </c>
      <c r="C99" s="80" t="s">
        <v>68</v>
      </c>
      <c r="D99" s="71"/>
      <c r="E99" s="69"/>
      <c r="F99" s="102"/>
      <c r="G99" s="114">
        <v>0</v>
      </c>
    </row>
    <row r="100" spans="2:7" ht="15">
      <c r="B100" s="87">
        <v>4620</v>
      </c>
      <c r="C100" s="80" t="s">
        <v>118</v>
      </c>
      <c r="D100" s="71"/>
      <c r="E100" s="69"/>
      <c r="F100" s="102"/>
      <c r="G100" s="114">
        <v>0</v>
      </c>
    </row>
    <row r="101" spans="2:7" ht="15">
      <c r="B101" s="87">
        <v>4630</v>
      </c>
      <c r="C101" s="80" t="s">
        <v>27</v>
      </c>
      <c r="D101" s="71"/>
      <c r="E101" s="69"/>
      <c r="F101" s="102"/>
      <c r="G101" s="114">
        <v>0</v>
      </c>
    </row>
    <row r="102" spans="2:7" ht="15">
      <c r="B102" s="87">
        <v>4640</v>
      </c>
      <c r="C102" s="80" t="s">
        <v>28</v>
      </c>
      <c r="D102" s="71"/>
      <c r="E102" s="69"/>
      <c r="F102" s="102"/>
      <c r="G102" s="114">
        <v>0</v>
      </c>
    </row>
    <row r="103" spans="2:7" ht="15">
      <c r="B103" s="87">
        <v>4650</v>
      </c>
      <c r="C103" s="80" t="s">
        <v>29</v>
      </c>
      <c r="D103" s="71"/>
      <c r="E103" s="69"/>
      <c r="F103" s="102"/>
      <c r="G103" s="114">
        <v>0</v>
      </c>
    </row>
    <row r="104" spans="2:7" ht="15">
      <c r="B104" s="87">
        <v>4670</v>
      </c>
      <c r="C104" s="80" t="s">
        <v>119</v>
      </c>
      <c r="D104" s="71"/>
      <c r="E104" s="69"/>
      <c r="F104" s="102"/>
      <c r="G104" s="114">
        <v>0</v>
      </c>
    </row>
    <row r="105" spans="2:7" ht="15">
      <c r="B105" s="88">
        <v>4671</v>
      </c>
      <c r="C105" s="81" t="s">
        <v>94</v>
      </c>
      <c r="D105" s="70"/>
      <c r="E105" s="69"/>
      <c r="F105" s="102"/>
      <c r="G105" s="114">
        <v>0</v>
      </c>
    </row>
    <row r="106" spans="2:7" ht="15">
      <c r="B106" s="88">
        <v>4690</v>
      </c>
      <c r="C106" s="82" t="s">
        <v>30</v>
      </c>
      <c r="D106" s="71"/>
      <c r="E106" s="69"/>
      <c r="F106" s="102"/>
      <c r="G106" s="114">
        <v>0</v>
      </c>
    </row>
    <row r="107" spans="2:7" ht="15">
      <c r="B107" s="88">
        <v>4710</v>
      </c>
      <c r="C107" s="82" t="s">
        <v>15</v>
      </c>
      <c r="D107" s="71"/>
      <c r="E107" s="69"/>
      <c r="F107" s="102"/>
      <c r="G107" s="114">
        <v>0</v>
      </c>
    </row>
    <row r="108" spans="2:7" ht="15">
      <c r="B108" s="88">
        <v>4720</v>
      </c>
      <c r="C108" s="82" t="s">
        <v>120</v>
      </c>
      <c r="D108" s="71"/>
      <c r="E108" s="69"/>
      <c r="F108" s="102"/>
      <c r="G108" s="114">
        <v>0</v>
      </c>
    </row>
    <row r="109" spans="2:7" ht="15">
      <c r="B109" s="88">
        <v>4730</v>
      </c>
      <c r="C109" s="82" t="s">
        <v>189</v>
      </c>
      <c r="D109" s="71"/>
      <c r="E109" s="69"/>
      <c r="F109" s="102"/>
      <c r="G109" s="114">
        <f>G17</f>
        <v>0</v>
      </c>
    </row>
    <row r="110" spans="2:7" ht="15">
      <c r="B110" s="88">
        <v>4750</v>
      </c>
      <c r="C110" s="82" t="s">
        <v>95</v>
      </c>
      <c r="D110" s="71"/>
      <c r="E110" s="69"/>
      <c r="F110" s="102"/>
      <c r="G110" s="114">
        <v>0</v>
      </c>
    </row>
    <row r="111" spans="2:7" ht="15">
      <c r="B111" s="88">
        <v>4760</v>
      </c>
      <c r="C111" s="82" t="s">
        <v>166</v>
      </c>
      <c r="D111" s="71"/>
      <c r="E111" s="69"/>
      <c r="F111" s="102"/>
      <c r="G111" s="114">
        <v>0</v>
      </c>
    </row>
    <row r="112" spans="2:7" ht="15">
      <c r="B112" s="87">
        <v>4770</v>
      </c>
      <c r="C112" s="80" t="s">
        <v>69</v>
      </c>
      <c r="D112" s="71"/>
      <c r="E112" s="69"/>
      <c r="F112" s="102"/>
      <c r="G112" s="114">
        <v>0</v>
      </c>
    </row>
    <row r="113" spans="2:7" ht="15">
      <c r="B113" s="87">
        <v>4780</v>
      </c>
      <c r="C113" s="80" t="s">
        <v>167</v>
      </c>
      <c r="D113" s="71"/>
      <c r="E113" s="69"/>
      <c r="F113" s="102"/>
      <c r="G113" s="114">
        <v>0</v>
      </c>
    </row>
    <row r="114" spans="2:7" ht="15">
      <c r="B114" s="87">
        <v>4810</v>
      </c>
      <c r="C114" s="80" t="s">
        <v>76</v>
      </c>
      <c r="D114" s="71"/>
      <c r="E114" s="69"/>
      <c r="F114" s="102"/>
      <c r="G114" s="114">
        <v>0</v>
      </c>
    </row>
    <row r="115" spans="2:7" ht="15">
      <c r="B115" s="87">
        <v>4815</v>
      </c>
      <c r="C115" s="80" t="s">
        <v>190</v>
      </c>
      <c r="D115" s="71"/>
      <c r="E115" s="69"/>
      <c r="F115" s="102"/>
      <c r="G115" s="114">
        <v>0</v>
      </c>
    </row>
    <row r="116" spans="2:7" ht="15">
      <c r="B116" s="87">
        <v>4850</v>
      </c>
      <c r="C116" s="80" t="s">
        <v>31</v>
      </c>
      <c r="D116" s="71"/>
      <c r="E116" s="69"/>
      <c r="F116" s="102"/>
      <c r="G116" s="114">
        <v>0</v>
      </c>
    </row>
    <row r="117" spans="2:7" ht="15.75" thickBot="1">
      <c r="B117" s="89">
        <v>4910</v>
      </c>
      <c r="C117" s="83" t="s">
        <v>32</v>
      </c>
      <c r="D117" s="72"/>
      <c r="E117" s="73"/>
      <c r="F117" s="103"/>
      <c r="G117" s="114">
        <v>0</v>
      </c>
    </row>
    <row r="118" spans="1:7" ht="15.75" thickBot="1">
      <c r="A118" s="124"/>
      <c r="B118" s="141" t="s">
        <v>129</v>
      </c>
      <c r="C118" s="142"/>
      <c r="D118" s="142"/>
      <c r="E118" s="142"/>
      <c r="F118" s="142"/>
      <c r="G118" s="219">
        <f>SUM(G86:G117)</f>
        <v>0</v>
      </c>
    </row>
    <row r="119" spans="2:7" ht="15.75" thickBot="1">
      <c r="B119" s="90"/>
      <c r="C119" s="60" t="s">
        <v>86</v>
      </c>
      <c r="E119" s="10"/>
      <c r="F119" s="10"/>
      <c r="G119" s="110"/>
    </row>
    <row r="120" spans="1:7" ht="15.75" thickBot="1">
      <c r="A120" s="124"/>
      <c r="B120" s="141" t="s">
        <v>121</v>
      </c>
      <c r="C120" s="142"/>
      <c r="D120" s="142"/>
      <c r="E120" s="142"/>
      <c r="F120" s="142"/>
      <c r="G120" s="219"/>
    </row>
    <row r="121" spans="2:7" ht="12" customHeight="1">
      <c r="B121" s="87">
        <v>5010</v>
      </c>
      <c r="C121" s="80" t="s">
        <v>33</v>
      </c>
      <c r="D121" s="71"/>
      <c r="E121" s="69"/>
      <c r="F121" s="102"/>
      <c r="G121" s="107">
        <v>0</v>
      </c>
    </row>
    <row r="122" spans="2:7" ht="15">
      <c r="B122" s="87">
        <v>5020</v>
      </c>
      <c r="C122" s="80" t="s">
        <v>168</v>
      </c>
      <c r="D122" s="71"/>
      <c r="E122" s="69"/>
      <c r="F122" s="102"/>
      <c r="G122" s="109">
        <v>0</v>
      </c>
    </row>
    <row r="123" spans="2:7" ht="15" hidden="1">
      <c r="B123" s="87">
        <v>5030</v>
      </c>
      <c r="C123" s="80" t="s">
        <v>196</v>
      </c>
      <c r="D123" s="71"/>
      <c r="E123" s="69"/>
      <c r="F123" s="102"/>
      <c r="G123" s="109">
        <v>0</v>
      </c>
    </row>
    <row r="124" spans="2:7" ht="15" hidden="1">
      <c r="B124" s="88">
        <v>5031</v>
      </c>
      <c r="C124" s="81" t="s">
        <v>197</v>
      </c>
      <c r="D124" s="71"/>
      <c r="E124" s="69"/>
      <c r="F124" s="102"/>
      <c r="G124" s="109">
        <v>0</v>
      </c>
    </row>
    <row r="125" spans="2:7" ht="15" hidden="1">
      <c r="B125" s="88">
        <v>5032</v>
      </c>
      <c r="C125" s="81" t="s">
        <v>198</v>
      </c>
      <c r="D125" s="71"/>
      <c r="E125" s="69"/>
      <c r="F125" s="102"/>
      <c r="G125" s="109"/>
    </row>
    <row r="126" spans="2:7" ht="15">
      <c r="B126" s="88">
        <v>5110</v>
      </c>
      <c r="C126" s="82" t="s">
        <v>34</v>
      </c>
      <c r="D126" s="71"/>
      <c r="E126" s="69"/>
      <c r="F126" s="102"/>
      <c r="G126" s="109">
        <v>0</v>
      </c>
    </row>
    <row r="127" spans="2:7" ht="15" hidden="1">
      <c r="B127" s="88">
        <v>5111</v>
      </c>
      <c r="C127" s="81" t="s">
        <v>199</v>
      </c>
      <c r="D127" s="71"/>
      <c r="E127" s="69"/>
      <c r="F127" s="102"/>
      <c r="G127" s="109">
        <v>0</v>
      </c>
    </row>
    <row r="128" spans="2:7" ht="15" hidden="1">
      <c r="B128" s="88">
        <v>5112</v>
      </c>
      <c r="C128" s="81" t="s">
        <v>200</v>
      </c>
      <c r="D128" s="71"/>
      <c r="E128" s="69"/>
      <c r="F128" s="102"/>
      <c r="G128" s="109"/>
    </row>
    <row r="129" spans="2:7" ht="15" hidden="1">
      <c r="B129" s="88">
        <v>5113</v>
      </c>
      <c r="C129" s="81" t="s">
        <v>201</v>
      </c>
      <c r="D129" s="71"/>
      <c r="E129" s="69"/>
      <c r="F129" s="102"/>
      <c r="G129" s="109"/>
    </row>
    <row r="130" spans="2:7" ht="15">
      <c r="B130" s="88">
        <v>5150</v>
      </c>
      <c r="C130" s="82" t="s">
        <v>35</v>
      </c>
      <c r="D130" s="71"/>
      <c r="E130" s="69"/>
      <c r="F130" s="102"/>
      <c r="G130" s="109">
        <v>0</v>
      </c>
    </row>
    <row r="131" spans="2:7" ht="15">
      <c r="B131" s="88">
        <v>5170</v>
      </c>
      <c r="C131" s="82" t="s">
        <v>36</v>
      </c>
      <c r="D131" s="71"/>
      <c r="E131" s="69"/>
      <c r="F131" s="102"/>
      <c r="G131" s="109">
        <v>0</v>
      </c>
    </row>
    <row r="132" spans="2:7" ht="15">
      <c r="B132" s="88">
        <v>5310</v>
      </c>
      <c r="C132" s="82" t="s">
        <v>37</v>
      </c>
      <c r="D132" s="71"/>
      <c r="E132" s="69"/>
      <c r="F132" s="102"/>
      <c r="G132" s="109">
        <v>0</v>
      </c>
    </row>
    <row r="133" spans="2:7" ht="15">
      <c r="B133" s="88">
        <v>5315</v>
      </c>
      <c r="C133" s="81" t="s">
        <v>96</v>
      </c>
      <c r="D133" s="71"/>
      <c r="E133" s="69"/>
      <c r="F133" s="102"/>
      <c r="G133" s="109">
        <v>0</v>
      </c>
    </row>
    <row r="134" spans="2:7" ht="15">
      <c r="B134" s="87">
        <v>5350</v>
      </c>
      <c r="C134" s="80" t="s">
        <v>38</v>
      </c>
      <c r="D134" s="71"/>
      <c r="E134" s="69"/>
      <c r="F134" s="102"/>
      <c r="G134" s="109">
        <v>0</v>
      </c>
    </row>
    <row r="135" spans="2:7" ht="15">
      <c r="B135" s="87">
        <v>5400</v>
      </c>
      <c r="C135" s="80" t="s">
        <v>39</v>
      </c>
      <c r="D135" s="71"/>
      <c r="E135" s="69"/>
      <c r="F135" s="102"/>
      <c r="G135" s="109">
        <v>0</v>
      </c>
    </row>
    <row r="136" spans="2:7" ht="15">
      <c r="B136" s="87">
        <v>5450</v>
      </c>
      <c r="C136" s="80" t="s">
        <v>40</v>
      </c>
      <c r="D136" s="71"/>
      <c r="E136" s="69"/>
      <c r="F136" s="102"/>
      <c r="G136" s="109">
        <v>0</v>
      </c>
    </row>
    <row r="137" spans="2:7" ht="15">
      <c r="B137" s="87">
        <v>5510</v>
      </c>
      <c r="C137" s="80" t="s">
        <v>41</v>
      </c>
      <c r="D137" s="71"/>
      <c r="E137" s="69"/>
      <c r="F137" s="102"/>
      <c r="G137" s="109">
        <v>0</v>
      </c>
    </row>
    <row r="138" spans="2:7" ht="15">
      <c r="B138" s="87">
        <v>5550</v>
      </c>
      <c r="C138" s="80" t="s">
        <v>42</v>
      </c>
      <c r="D138" s="71"/>
      <c r="E138" s="69"/>
      <c r="F138" s="102"/>
      <c r="G138" s="109">
        <v>0</v>
      </c>
    </row>
    <row r="139" spans="2:7" ht="15">
      <c r="B139" s="87">
        <v>5610</v>
      </c>
      <c r="C139" s="80" t="s">
        <v>169</v>
      </c>
      <c r="D139" s="71"/>
      <c r="E139" s="69"/>
      <c r="F139" s="102"/>
      <c r="G139" s="109">
        <v>0</v>
      </c>
    </row>
    <row r="140" spans="2:7" ht="15">
      <c r="B140" s="87">
        <v>5700</v>
      </c>
      <c r="C140" s="80" t="s">
        <v>170</v>
      </c>
      <c r="D140" s="71"/>
      <c r="E140" s="69"/>
      <c r="F140" s="102"/>
      <c r="G140" s="109">
        <v>0</v>
      </c>
    </row>
    <row r="141" spans="2:7" ht="15.75" thickBot="1">
      <c r="B141" s="89">
        <v>5800</v>
      </c>
      <c r="C141" s="83" t="s">
        <v>171</v>
      </c>
      <c r="D141" s="72"/>
      <c r="E141" s="73"/>
      <c r="F141" s="103"/>
      <c r="G141" s="109">
        <v>0</v>
      </c>
    </row>
    <row r="142" spans="1:7" ht="15.75" thickBot="1">
      <c r="A142" s="124"/>
      <c r="B142" s="141" t="s">
        <v>128</v>
      </c>
      <c r="C142" s="142"/>
      <c r="D142" s="142"/>
      <c r="E142" s="142"/>
      <c r="F142" s="142"/>
      <c r="G142" s="208">
        <f>SUM(G121:G141)</f>
        <v>0</v>
      </c>
    </row>
    <row r="143" spans="2:7" ht="15.75" thickBot="1">
      <c r="B143" s="90"/>
      <c r="C143" s="60" t="s">
        <v>86</v>
      </c>
      <c r="E143" s="10"/>
      <c r="F143" s="10"/>
      <c r="G143" s="110"/>
    </row>
    <row r="144" spans="2:7" ht="15.75" thickBot="1">
      <c r="B144" s="141" t="s">
        <v>122</v>
      </c>
      <c r="C144" s="142"/>
      <c r="D144" s="142"/>
      <c r="E144" s="142"/>
      <c r="F144" s="142"/>
      <c r="G144" s="219"/>
    </row>
    <row r="145" spans="2:7" ht="15">
      <c r="B145" s="87">
        <v>6010</v>
      </c>
      <c r="C145" s="80" t="s">
        <v>202</v>
      </c>
      <c r="D145" s="71"/>
      <c r="E145" s="69"/>
      <c r="F145" s="102"/>
      <c r="G145" s="106">
        <v>0</v>
      </c>
    </row>
    <row r="146" spans="2:7" ht="15" hidden="1">
      <c r="B146" s="87">
        <v>6050</v>
      </c>
      <c r="C146" s="80" t="s">
        <v>203</v>
      </c>
      <c r="D146" s="71"/>
      <c r="E146" s="69"/>
      <c r="F146" s="102"/>
      <c r="G146" s="115">
        <v>0</v>
      </c>
    </row>
    <row r="147" spans="2:7" ht="15" hidden="1">
      <c r="B147" s="88">
        <v>6051</v>
      </c>
      <c r="C147" s="81" t="s">
        <v>204</v>
      </c>
      <c r="D147" s="71"/>
      <c r="E147" s="69"/>
      <c r="F147" s="102"/>
      <c r="G147" s="115">
        <v>0</v>
      </c>
    </row>
    <row r="148" spans="2:7" ht="15" hidden="1">
      <c r="B148" s="88">
        <v>6052</v>
      </c>
      <c r="C148" s="81" t="s">
        <v>205</v>
      </c>
      <c r="D148" s="71"/>
      <c r="E148" s="69"/>
      <c r="F148" s="102"/>
      <c r="G148" s="115">
        <v>0</v>
      </c>
    </row>
    <row r="149" spans="2:7" ht="15">
      <c r="B149" s="88">
        <v>6100</v>
      </c>
      <c r="C149" s="82" t="s">
        <v>43</v>
      </c>
      <c r="D149" s="71"/>
      <c r="E149" s="69"/>
      <c r="F149" s="102"/>
      <c r="G149" s="115">
        <v>0</v>
      </c>
    </row>
    <row r="150" spans="2:7" ht="15">
      <c r="B150" s="88">
        <v>6150</v>
      </c>
      <c r="C150" s="82" t="s">
        <v>44</v>
      </c>
      <c r="D150" s="71"/>
      <c r="E150" s="69"/>
      <c r="F150" s="102"/>
      <c r="G150" s="115">
        <v>0</v>
      </c>
    </row>
    <row r="151" spans="2:7" ht="15">
      <c r="B151" s="88">
        <v>6210</v>
      </c>
      <c r="C151" s="82" t="s">
        <v>45</v>
      </c>
      <c r="D151" s="71"/>
      <c r="E151" s="69"/>
      <c r="F151" s="102"/>
      <c r="G151" s="115">
        <v>0</v>
      </c>
    </row>
    <row r="152" spans="2:7" ht="15">
      <c r="B152" s="88">
        <v>6250</v>
      </c>
      <c r="C152" s="82" t="s">
        <v>46</v>
      </c>
      <c r="D152" s="71"/>
      <c r="E152" s="69"/>
      <c r="F152" s="102"/>
      <c r="G152" s="115">
        <v>0</v>
      </c>
    </row>
    <row r="153" spans="2:7" ht="15">
      <c r="B153" s="88">
        <v>6300</v>
      </c>
      <c r="C153" s="82" t="s">
        <v>172</v>
      </c>
      <c r="D153" s="71"/>
      <c r="E153" s="69"/>
      <c r="F153" s="102"/>
      <c r="G153" s="115">
        <v>0</v>
      </c>
    </row>
    <row r="154" spans="2:7" ht="15">
      <c r="B154" s="88">
        <v>6305</v>
      </c>
      <c r="C154" s="81" t="s">
        <v>97</v>
      </c>
      <c r="D154" s="71"/>
      <c r="E154" s="71"/>
      <c r="F154" s="104"/>
      <c r="G154" s="115">
        <v>0</v>
      </c>
    </row>
    <row r="155" spans="2:7" ht="15">
      <c r="B155" s="88">
        <v>6350</v>
      </c>
      <c r="C155" s="82" t="s">
        <v>47</v>
      </c>
      <c r="D155" s="71"/>
      <c r="E155" s="71"/>
      <c r="F155" s="104"/>
      <c r="G155" s="115">
        <v>0</v>
      </c>
    </row>
    <row r="156" spans="2:7" ht="15">
      <c r="B156" s="88">
        <v>6400</v>
      </c>
      <c r="C156" s="82" t="s">
        <v>137</v>
      </c>
      <c r="D156" s="71"/>
      <c r="E156" s="71"/>
      <c r="F156" s="104"/>
      <c r="G156" s="115">
        <v>0</v>
      </c>
    </row>
    <row r="157" spans="2:8" ht="15">
      <c r="B157" s="88">
        <v>6450</v>
      </c>
      <c r="C157" s="82" t="s">
        <v>48</v>
      </c>
      <c r="D157" s="71"/>
      <c r="E157" s="71"/>
      <c r="F157" s="104"/>
      <c r="G157" s="115">
        <v>0</v>
      </c>
      <c r="H157" s="1"/>
    </row>
    <row r="158" spans="2:7" ht="15">
      <c r="B158" s="88">
        <v>6500</v>
      </c>
      <c r="C158" s="82" t="s">
        <v>49</v>
      </c>
      <c r="D158" s="71"/>
      <c r="E158" s="71"/>
      <c r="F158" s="104"/>
      <c r="G158" s="115">
        <v>0</v>
      </c>
    </row>
    <row r="159" spans="2:9" ht="15">
      <c r="B159" s="88">
        <v>6600</v>
      </c>
      <c r="C159" s="82" t="s">
        <v>50</v>
      </c>
      <c r="D159" s="71"/>
      <c r="E159" s="71"/>
      <c r="F159" s="104"/>
      <c r="G159" s="115">
        <v>0</v>
      </c>
      <c r="H159" s="1"/>
      <c r="I159" s="1"/>
    </row>
    <row r="160" spans="2:7" ht="15">
      <c r="B160" s="88">
        <v>6650</v>
      </c>
      <c r="C160" s="82" t="s">
        <v>173</v>
      </c>
      <c r="D160" s="71"/>
      <c r="E160" s="71"/>
      <c r="F160" s="104"/>
      <c r="G160" s="115">
        <v>0</v>
      </c>
    </row>
    <row r="161" spans="2:7" ht="15">
      <c r="B161" s="88">
        <v>6700</v>
      </c>
      <c r="C161" s="82" t="s">
        <v>123</v>
      </c>
      <c r="D161" s="71"/>
      <c r="E161" s="71"/>
      <c r="F161" s="104"/>
      <c r="G161" s="115">
        <v>0</v>
      </c>
    </row>
    <row r="162" spans="2:7" ht="15">
      <c r="B162" s="88">
        <v>6730</v>
      </c>
      <c r="C162" s="82" t="s">
        <v>138</v>
      </c>
      <c r="D162" s="71"/>
      <c r="E162" s="71"/>
      <c r="F162" s="104"/>
      <c r="G162" s="115"/>
    </row>
    <row r="163" spans="2:7" ht="15">
      <c r="B163" s="88">
        <v>6750</v>
      </c>
      <c r="C163" s="82" t="s">
        <v>70</v>
      </c>
      <c r="D163" s="71"/>
      <c r="E163" s="71"/>
      <c r="F163" s="104"/>
      <c r="G163" s="115">
        <v>0</v>
      </c>
    </row>
    <row r="164" spans="2:7" ht="15">
      <c r="B164" s="88">
        <v>6755</v>
      </c>
      <c r="C164" s="81" t="s">
        <v>124</v>
      </c>
      <c r="D164" s="71"/>
      <c r="E164" s="71"/>
      <c r="F164" s="104"/>
      <c r="G164" s="115">
        <v>0</v>
      </c>
    </row>
    <row r="165" spans="2:7" ht="15">
      <c r="B165" s="87">
        <v>6780</v>
      </c>
      <c r="C165" s="80" t="s">
        <v>51</v>
      </c>
      <c r="D165" s="71"/>
      <c r="E165" s="71"/>
      <c r="F165" s="104"/>
      <c r="G165" s="115">
        <v>0</v>
      </c>
    </row>
    <row r="166" spans="2:7" ht="15">
      <c r="B166" s="87">
        <v>6800</v>
      </c>
      <c r="C166" s="80" t="s">
        <v>71</v>
      </c>
      <c r="D166" s="71"/>
      <c r="E166" s="71"/>
      <c r="F166" s="104"/>
      <c r="G166" s="115">
        <v>0</v>
      </c>
    </row>
    <row r="167" spans="2:7" ht="15">
      <c r="B167" s="87">
        <v>6830</v>
      </c>
      <c r="C167" s="80" t="s">
        <v>174</v>
      </c>
      <c r="D167" s="71"/>
      <c r="E167" s="71"/>
      <c r="F167" s="104"/>
      <c r="G167" s="115">
        <v>0</v>
      </c>
    </row>
    <row r="168" spans="2:7" ht="15">
      <c r="B168" s="87">
        <v>6860</v>
      </c>
      <c r="C168" s="80" t="s">
        <v>175</v>
      </c>
      <c r="D168" s="71"/>
      <c r="E168" s="71"/>
      <c r="F168" s="104"/>
      <c r="G168" s="115">
        <v>0</v>
      </c>
    </row>
    <row r="169" spans="2:7" ht="15">
      <c r="B169" s="89">
        <v>6870</v>
      </c>
      <c r="C169" s="85" t="s">
        <v>146</v>
      </c>
      <c r="D169" s="72"/>
      <c r="E169" s="72"/>
      <c r="F169" s="105"/>
      <c r="G169" s="115">
        <v>0</v>
      </c>
    </row>
    <row r="170" spans="2:7" ht="15.75" thickBot="1">
      <c r="B170" s="89">
        <v>6900</v>
      </c>
      <c r="C170" s="83" t="s">
        <v>52</v>
      </c>
      <c r="D170" s="72"/>
      <c r="E170" s="72"/>
      <c r="F170" s="105"/>
      <c r="G170" s="115">
        <v>0</v>
      </c>
    </row>
    <row r="171" spans="1:7" ht="15.75" thickBot="1">
      <c r="A171" s="124"/>
      <c r="B171" s="141" t="s">
        <v>127</v>
      </c>
      <c r="C171" s="142"/>
      <c r="D171" s="142"/>
      <c r="E171" s="142"/>
      <c r="F171" s="142"/>
      <c r="G171" s="208">
        <f>SUM(G145:G170)</f>
        <v>0</v>
      </c>
    </row>
    <row r="172" spans="2:7" ht="15.75" thickBot="1">
      <c r="B172" s="90"/>
      <c r="C172" s="60" t="s">
        <v>86</v>
      </c>
      <c r="D172" s="1"/>
      <c r="E172" s="1"/>
      <c r="F172" s="1"/>
      <c r="G172" s="110"/>
    </row>
    <row r="173" spans="2:7" ht="15.75" thickBot="1">
      <c r="B173" s="141" t="s">
        <v>125</v>
      </c>
      <c r="C173" s="142"/>
      <c r="D173" s="142"/>
      <c r="E173" s="142"/>
      <c r="F173" s="142"/>
      <c r="G173" s="219"/>
    </row>
    <row r="174" spans="2:7" ht="15">
      <c r="B174" s="87">
        <v>7300</v>
      </c>
      <c r="C174" s="80" t="s">
        <v>176</v>
      </c>
      <c r="D174" s="71"/>
      <c r="E174" s="71"/>
      <c r="F174" s="104"/>
      <c r="G174" s="106">
        <v>0</v>
      </c>
    </row>
    <row r="175" spans="2:7" ht="15">
      <c r="B175" s="87">
        <v>7320</v>
      </c>
      <c r="C175" s="80" t="s">
        <v>72</v>
      </c>
      <c r="D175" s="71"/>
      <c r="E175" s="71"/>
      <c r="F175" s="104"/>
      <c r="G175" s="115">
        <v>0</v>
      </c>
    </row>
    <row r="176" spans="2:7" ht="15">
      <c r="B176" s="87">
        <v>7350</v>
      </c>
      <c r="C176" s="80" t="s">
        <v>98</v>
      </c>
      <c r="D176" s="71"/>
      <c r="E176" s="71"/>
      <c r="F176" s="104"/>
      <c r="G176" s="115">
        <v>0</v>
      </c>
    </row>
    <row r="177" spans="2:7" ht="15">
      <c r="B177" s="87">
        <v>7400</v>
      </c>
      <c r="C177" s="80" t="s">
        <v>53</v>
      </c>
      <c r="D177" s="71"/>
      <c r="E177" s="71"/>
      <c r="F177" s="104"/>
      <c r="G177" s="115">
        <v>0</v>
      </c>
    </row>
    <row r="178" spans="2:7" ht="15">
      <c r="B178" s="87">
        <v>7450</v>
      </c>
      <c r="C178" s="80" t="s">
        <v>54</v>
      </c>
      <c r="D178" s="71"/>
      <c r="E178" s="71"/>
      <c r="F178" s="104"/>
      <c r="G178" s="115">
        <v>0</v>
      </c>
    </row>
    <row r="179" spans="2:7" ht="15">
      <c r="B179" s="89">
        <v>7500</v>
      </c>
      <c r="C179" s="83" t="s">
        <v>177</v>
      </c>
      <c r="D179" s="72"/>
      <c r="E179" s="72"/>
      <c r="F179" s="105"/>
      <c r="G179" s="115">
        <v>0</v>
      </c>
    </row>
    <row r="180" spans="2:7" ht="15">
      <c r="B180" s="89">
        <v>7800</v>
      </c>
      <c r="C180" s="83" t="s">
        <v>73</v>
      </c>
      <c r="D180" s="72"/>
      <c r="E180" s="72"/>
      <c r="F180" s="105"/>
      <c r="G180" s="115">
        <v>0</v>
      </c>
    </row>
    <row r="181" spans="2:7" ht="15.75" thickBot="1">
      <c r="B181" s="89">
        <v>7850</v>
      </c>
      <c r="C181" s="83" t="s">
        <v>206</v>
      </c>
      <c r="D181" s="72"/>
      <c r="E181" s="72"/>
      <c r="F181" s="105"/>
      <c r="G181" s="115">
        <v>0</v>
      </c>
    </row>
    <row r="182" spans="2:7" ht="15.75" thickBot="1">
      <c r="B182" s="141" t="s">
        <v>126</v>
      </c>
      <c r="C182" s="142"/>
      <c r="D182" s="142"/>
      <c r="E182" s="142"/>
      <c r="F182" s="142"/>
      <c r="G182" s="208">
        <f>SUM(G174:G181)</f>
        <v>0</v>
      </c>
    </row>
    <row r="183" spans="2:7" ht="15.75" thickBot="1">
      <c r="B183" s="94"/>
      <c r="C183" s="61"/>
      <c r="G183" s="110"/>
    </row>
    <row r="184" spans="2:7" ht="15.75" thickBot="1">
      <c r="B184" s="143" t="s">
        <v>55</v>
      </c>
      <c r="C184" s="144"/>
      <c r="D184" s="144"/>
      <c r="E184" s="144"/>
      <c r="F184" s="144"/>
      <c r="G184" s="220">
        <f>(G182+G171+G142+G118+G83)*0.05</f>
        <v>0</v>
      </c>
    </row>
    <row r="185" spans="2:7" ht="15.75" thickBot="1">
      <c r="B185" s="90"/>
      <c r="C185" s="60" t="s">
        <v>86</v>
      </c>
      <c r="G185" s="110"/>
    </row>
    <row r="186" spans="2:7" ht="15.75" thickBot="1">
      <c r="B186" s="141"/>
      <c r="C186" s="142" t="s">
        <v>99</v>
      </c>
      <c r="D186" s="142"/>
      <c r="E186" s="142"/>
      <c r="F186" s="142"/>
      <c r="G186" s="208">
        <f>G182+G171+G142+G118+G83+G184</f>
        <v>0</v>
      </c>
    </row>
    <row r="187" spans="2:7" s="39" customFormat="1" ht="15.75" thickBot="1">
      <c r="B187" s="94"/>
      <c r="C187" s="207" t="s">
        <v>86</v>
      </c>
      <c r="G187" s="217"/>
    </row>
    <row r="188" spans="2:7" ht="19.5" thickBot="1">
      <c r="B188" s="153" t="s">
        <v>131</v>
      </c>
      <c r="C188" s="24"/>
      <c r="D188" s="151"/>
      <c r="E188" s="151"/>
      <c r="F188" s="151"/>
      <c r="G188" s="152">
        <f>G66-G186</f>
        <v>18000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scale="89" r:id="rId1"/>
  <rowBreaks count="1" manualBreakCount="1"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"/>
  <sheetViews>
    <sheetView zoomScalePageLayoutView="0" workbookViewId="0" topLeftCell="A1">
      <selection activeCell="A39" sqref="A39:IV39"/>
    </sheetView>
  </sheetViews>
  <sheetFormatPr defaultColWidth="8.8515625" defaultRowHeight="15"/>
  <cols>
    <col min="1" max="1" width="11.7109375" style="265" customWidth="1"/>
    <col min="2" max="3" width="11.140625" style="265" customWidth="1"/>
    <col min="4" max="5" width="12.28125" style="265" customWidth="1"/>
    <col min="6" max="6" width="14.140625" style="265" customWidth="1"/>
    <col min="7" max="7" width="17.7109375" style="265" customWidth="1"/>
    <col min="8" max="8" width="43.57421875" style="265" customWidth="1"/>
    <col min="9" max="11" width="14.140625" style="265" customWidth="1"/>
    <col min="12" max="12" width="19.57421875" style="265" customWidth="1"/>
    <col min="13" max="17" width="14.140625" style="265" customWidth="1"/>
    <col min="18" max="18" width="16.421875" style="265" customWidth="1"/>
    <col min="19" max="19" width="16.140625" style="265" customWidth="1"/>
    <col min="20" max="20" width="21.28125" style="265" customWidth="1"/>
    <col min="21" max="21" width="18.28125" style="265" customWidth="1"/>
    <col min="22" max="22" width="20.7109375" style="265" customWidth="1"/>
    <col min="23" max="23" width="21.7109375" style="265" customWidth="1"/>
    <col min="24" max="25" width="20.28125" style="265" customWidth="1"/>
    <col min="26" max="16384" width="8.8515625" style="265" customWidth="1"/>
  </cols>
  <sheetData>
    <row r="1" spans="1:256" ht="17.25">
      <c r="A1" s="263" t="s">
        <v>228</v>
      </c>
      <c r="B1" s="263"/>
      <c r="C1" s="263"/>
      <c r="D1" s="296" t="str">
        <f>'1. Budget Grant Calculation'!C4</f>
        <v>Enter School Name &amp; Address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  <c r="IN1" s="264"/>
      <c r="IO1" s="264"/>
      <c r="IP1" s="264"/>
      <c r="IQ1" s="264"/>
      <c r="IR1" s="264"/>
      <c r="IS1" s="264"/>
      <c r="IT1" s="264"/>
      <c r="IU1" s="264"/>
      <c r="IV1" s="264"/>
    </row>
    <row r="2" spans="1:256" ht="17.25">
      <c r="A2" s="263" t="s">
        <v>229</v>
      </c>
      <c r="B2" s="263"/>
      <c r="C2" s="263"/>
      <c r="D2" s="295" t="str">
        <f>'1. Budget Grant Calculation'!C5</f>
        <v>Enter School Roll Number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  <c r="IV2" s="264"/>
    </row>
    <row r="3" spans="1:256" ht="17.25">
      <c r="A3" s="263"/>
      <c r="B3" s="263"/>
      <c r="C3" s="263"/>
      <c r="D3" s="295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64"/>
    </row>
    <row r="4" spans="1:256" ht="17.25">
      <c r="A4" s="263"/>
      <c r="B4" s="263"/>
      <c r="C4" s="263"/>
      <c r="D4" s="263"/>
      <c r="E4" s="263"/>
      <c r="F4" s="263"/>
      <c r="G4" s="303" t="s">
        <v>230</v>
      </c>
      <c r="H4" s="303"/>
      <c r="I4" s="303"/>
      <c r="J4" s="30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  <c r="IV4" s="264"/>
    </row>
    <row r="5" spans="1:256" ht="17.25">
      <c r="A5" s="263" t="s">
        <v>231</v>
      </c>
      <c r="B5" s="263"/>
      <c r="C5" s="263"/>
      <c r="D5" s="263"/>
      <c r="E5" s="263"/>
      <c r="F5" s="263"/>
      <c r="G5" s="301" t="s">
        <v>307</v>
      </c>
      <c r="H5" s="301"/>
      <c r="I5" s="301"/>
      <c r="J5" s="301"/>
      <c r="K5" s="302"/>
      <c r="L5" s="302"/>
      <c r="M5" s="263"/>
      <c r="N5" s="263"/>
      <c r="O5" s="263"/>
      <c r="P5" s="263"/>
      <c r="Q5" s="263"/>
      <c r="R5" s="263"/>
      <c r="S5" s="263"/>
      <c r="T5" s="263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64"/>
    </row>
    <row r="6" spans="1:256" ht="17.25">
      <c r="A6" s="266" t="s">
        <v>302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  <c r="IV6" s="264"/>
    </row>
    <row r="7" spans="2:22" ht="15.75">
      <c r="B7" s="267"/>
      <c r="C7" s="267"/>
      <c r="D7" s="267"/>
      <c r="E7" s="267"/>
      <c r="F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</row>
    <row r="8" spans="1:256" ht="16.5" thickBot="1">
      <c r="A8" s="268"/>
      <c r="B8" s="335" t="s">
        <v>232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269"/>
      <c r="X8" s="269"/>
      <c r="Y8" s="269"/>
      <c r="Z8" s="269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  <c r="IO8" s="268"/>
      <c r="IP8" s="268"/>
      <c r="IQ8" s="268"/>
      <c r="IR8" s="268"/>
      <c r="IS8" s="268"/>
      <c r="IT8" s="268"/>
      <c r="IU8" s="268"/>
      <c r="IV8" s="268"/>
    </row>
    <row r="10" spans="1:256" ht="110.25">
      <c r="A10" s="270" t="s">
        <v>233</v>
      </c>
      <c r="B10" s="271" t="s">
        <v>234</v>
      </c>
      <c r="C10" s="271" t="s">
        <v>235</v>
      </c>
      <c r="D10" s="271" t="s">
        <v>236</v>
      </c>
      <c r="E10" s="304" t="s">
        <v>237</v>
      </c>
      <c r="F10" s="271" t="s">
        <v>238</v>
      </c>
      <c r="G10" s="304" t="s">
        <v>239</v>
      </c>
      <c r="H10" s="304" t="s">
        <v>240</v>
      </c>
      <c r="I10" s="326" t="s">
        <v>322</v>
      </c>
      <c r="J10" s="271" t="s">
        <v>241</v>
      </c>
      <c r="K10" s="271" t="s">
        <v>242</v>
      </c>
      <c r="L10" s="304" t="s">
        <v>243</v>
      </c>
      <c r="M10" s="271" t="s">
        <v>323</v>
      </c>
      <c r="N10" s="306" t="s">
        <v>244</v>
      </c>
      <c r="O10" s="308" t="s">
        <v>245</v>
      </c>
      <c r="P10" s="272" t="s">
        <v>246</v>
      </c>
      <c r="Q10" s="271" t="s">
        <v>247</v>
      </c>
      <c r="R10" s="308" t="s">
        <v>248</v>
      </c>
      <c r="S10" s="271" t="s">
        <v>324</v>
      </c>
      <c r="T10" s="304" t="s">
        <v>249</v>
      </c>
      <c r="U10" s="304" t="s">
        <v>314</v>
      </c>
      <c r="V10" s="304" t="s">
        <v>250</v>
      </c>
      <c r="W10" s="271" t="s">
        <v>251</v>
      </c>
      <c r="X10" s="271" t="s">
        <v>252</v>
      </c>
      <c r="Y10" s="271" t="s">
        <v>325</v>
      </c>
      <c r="Z10" s="271" t="s">
        <v>253</v>
      </c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  <c r="IL10" s="273"/>
      <c r="IM10" s="273"/>
      <c r="IN10" s="273"/>
      <c r="IO10" s="273"/>
      <c r="IP10" s="273"/>
      <c r="IQ10" s="273"/>
      <c r="IR10" s="273"/>
      <c r="IS10" s="273"/>
      <c r="IT10" s="273"/>
      <c r="IU10" s="273"/>
      <c r="IV10" s="273"/>
    </row>
    <row r="11" spans="1:26" ht="15.75">
      <c r="A11" s="274" t="str">
        <f>D2</f>
        <v>Enter School Roll Number</v>
      </c>
      <c r="B11" s="275"/>
      <c r="C11" s="275"/>
      <c r="D11" s="275"/>
      <c r="E11" s="305"/>
      <c r="F11" s="276"/>
      <c r="G11" s="305"/>
      <c r="H11" s="305"/>
      <c r="I11" s="275"/>
      <c r="J11" s="277"/>
      <c r="K11" s="276"/>
      <c r="L11" s="305"/>
      <c r="M11" s="315"/>
      <c r="N11" s="307"/>
      <c r="O11" s="312">
        <f aca="true" t="shared" si="0" ref="O11:O25">M11*(100%+N11)</f>
        <v>0</v>
      </c>
      <c r="P11" s="278"/>
      <c r="Q11" s="275"/>
      <c r="R11" s="316">
        <f>P11*Q11</f>
        <v>0</v>
      </c>
      <c r="S11" s="275"/>
      <c r="T11" s="305"/>
      <c r="U11" s="305"/>
      <c r="V11" s="305"/>
      <c r="W11" s="275"/>
      <c r="X11" s="275"/>
      <c r="Y11" s="275"/>
      <c r="Z11" s="275"/>
    </row>
    <row r="12" spans="1:26" ht="15.75">
      <c r="A12" s="274" t="str">
        <f>D2</f>
        <v>Enter School Roll Number</v>
      </c>
      <c r="B12" s="275"/>
      <c r="C12" s="275"/>
      <c r="D12" s="279"/>
      <c r="E12" s="305"/>
      <c r="F12" s="276"/>
      <c r="G12" s="305"/>
      <c r="H12" s="305"/>
      <c r="I12" s="275"/>
      <c r="J12" s="275"/>
      <c r="K12" s="276"/>
      <c r="L12" s="305"/>
      <c r="M12" s="315"/>
      <c r="N12" s="307"/>
      <c r="O12" s="312">
        <f t="shared" si="0"/>
        <v>0</v>
      </c>
      <c r="P12" s="278"/>
      <c r="Q12" s="275"/>
      <c r="R12" s="316">
        <f>P12*Q12</f>
        <v>0</v>
      </c>
      <c r="S12" s="275"/>
      <c r="T12" s="305"/>
      <c r="U12" s="305"/>
      <c r="V12" s="305"/>
      <c r="W12" s="275"/>
      <c r="X12" s="275"/>
      <c r="Y12" s="275"/>
      <c r="Z12" s="275"/>
    </row>
    <row r="13" spans="1:26" ht="15.75">
      <c r="A13" s="274" t="str">
        <f>D2</f>
        <v>Enter School Roll Number</v>
      </c>
      <c r="B13" s="275"/>
      <c r="C13" s="275"/>
      <c r="D13" s="275"/>
      <c r="E13" s="305"/>
      <c r="F13" s="276"/>
      <c r="G13" s="305"/>
      <c r="H13" s="305"/>
      <c r="I13" s="275"/>
      <c r="J13" s="277"/>
      <c r="K13" s="276"/>
      <c r="L13" s="305"/>
      <c r="M13" s="315"/>
      <c r="N13" s="307"/>
      <c r="O13" s="312">
        <f t="shared" si="0"/>
        <v>0</v>
      </c>
      <c r="P13" s="278"/>
      <c r="Q13" s="275"/>
      <c r="R13" s="316">
        <f aca="true" t="shared" si="1" ref="R13:R25">P13*Q13</f>
        <v>0</v>
      </c>
      <c r="S13" s="275"/>
      <c r="T13" s="305"/>
      <c r="U13" s="305"/>
      <c r="V13" s="305"/>
      <c r="W13" s="275"/>
      <c r="X13" s="275"/>
      <c r="Y13" s="275"/>
      <c r="Z13" s="275"/>
    </row>
    <row r="14" spans="1:26" ht="15.75">
      <c r="A14" s="274" t="str">
        <f>D2</f>
        <v>Enter School Roll Number</v>
      </c>
      <c r="B14" s="275"/>
      <c r="C14" s="275"/>
      <c r="D14" s="275"/>
      <c r="E14" s="305"/>
      <c r="F14" s="275"/>
      <c r="G14" s="305"/>
      <c r="H14" s="305"/>
      <c r="I14" s="275"/>
      <c r="J14" s="275"/>
      <c r="K14" s="276"/>
      <c r="L14" s="305"/>
      <c r="M14" s="315"/>
      <c r="N14" s="307"/>
      <c r="O14" s="312">
        <f t="shared" si="0"/>
        <v>0</v>
      </c>
      <c r="P14" s="278"/>
      <c r="Q14" s="275"/>
      <c r="R14" s="316">
        <f t="shared" si="1"/>
        <v>0</v>
      </c>
      <c r="S14" s="275"/>
      <c r="T14" s="305"/>
      <c r="U14" s="305"/>
      <c r="V14" s="305"/>
      <c r="W14" s="275"/>
      <c r="X14" s="275"/>
      <c r="Y14" s="275"/>
      <c r="Z14" s="275"/>
    </row>
    <row r="15" spans="1:26" ht="15.75">
      <c r="A15" s="274" t="str">
        <f>D2</f>
        <v>Enter School Roll Number</v>
      </c>
      <c r="B15" s="275"/>
      <c r="C15" s="275"/>
      <c r="D15" s="275"/>
      <c r="E15" s="305"/>
      <c r="F15" s="275"/>
      <c r="G15" s="305"/>
      <c r="H15" s="305"/>
      <c r="I15" s="275"/>
      <c r="J15" s="275"/>
      <c r="K15" s="275"/>
      <c r="L15" s="305"/>
      <c r="M15" s="315"/>
      <c r="N15" s="307"/>
      <c r="O15" s="312">
        <f t="shared" si="0"/>
        <v>0</v>
      </c>
      <c r="P15" s="278"/>
      <c r="Q15" s="275"/>
      <c r="R15" s="316">
        <f t="shared" si="1"/>
        <v>0</v>
      </c>
      <c r="S15" s="275"/>
      <c r="T15" s="305"/>
      <c r="U15" s="305"/>
      <c r="V15" s="305"/>
      <c r="W15" s="275"/>
      <c r="X15" s="275"/>
      <c r="Y15" s="275"/>
      <c r="Z15" s="275"/>
    </row>
    <row r="16" spans="1:26" ht="15.75">
      <c r="A16" s="274" t="str">
        <f>D2</f>
        <v>Enter School Roll Number</v>
      </c>
      <c r="B16" s="275"/>
      <c r="C16" s="275"/>
      <c r="D16" s="275"/>
      <c r="E16" s="305"/>
      <c r="F16" s="275"/>
      <c r="G16" s="305"/>
      <c r="H16" s="305"/>
      <c r="I16" s="275"/>
      <c r="J16" s="275"/>
      <c r="K16" s="275"/>
      <c r="L16" s="305"/>
      <c r="M16" s="315"/>
      <c r="N16" s="307"/>
      <c r="O16" s="312">
        <f t="shared" si="0"/>
        <v>0</v>
      </c>
      <c r="P16" s="278"/>
      <c r="Q16" s="275"/>
      <c r="R16" s="316">
        <f t="shared" si="1"/>
        <v>0</v>
      </c>
      <c r="S16" s="275"/>
      <c r="T16" s="305"/>
      <c r="U16" s="305"/>
      <c r="V16" s="305"/>
      <c r="W16" s="275"/>
      <c r="X16" s="275"/>
      <c r="Y16" s="275"/>
      <c r="Z16" s="275"/>
    </row>
    <row r="17" spans="1:26" ht="15.75">
      <c r="A17" s="274" t="str">
        <f>D2</f>
        <v>Enter School Roll Number</v>
      </c>
      <c r="B17" s="275"/>
      <c r="C17" s="275"/>
      <c r="D17" s="275"/>
      <c r="E17" s="305"/>
      <c r="F17" s="275"/>
      <c r="G17" s="305"/>
      <c r="H17" s="305"/>
      <c r="I17" s="275"/>
      <c r="J17" s="275"/>
      <c r="K17" s="275"/>
      <c r="L17" s="305"/>
      <c r="M17" s="315"/>
      <c r="N17" s="307"/>
      <c r="O17" s="312">
        <f t="shared" si="0"/>
        <v>0</v>
      </c>
      <c r="P17" s="278"/>
      <c r="Q17" s="275"/>
      <c r="R17" s="316">
        <f t="shared" si="1"/>
        <v>0</v>
      </c>
      <c r="S17" s="275"/>
      <c r="T17" s="305"/>
      <c r="U17" s="305"/>
      <c r="V17" s="305"/>
      <c r="W17" s="275"/>
      <c r="X17" s="275"/>
      <c r="Y17" s="275"/>
      <c r="Z17" s="275"/>
    </row>
    <row r="18" spans="1:26" ht="15.75">
      <c r="A18" s="274" t="str">
        <f>D2</f>
        <v>Enter School Roll Number</v>
      </c>
      <c r="B18" s="275"/>
      <c r="C18" s="275"/>
      <c r="D18" s="275"/>
      <c r="E18" s="305"/>
      <c r="F18" s="275"/>
      <c r="G18" s="305"/>
      <c r="H18" s="305"/>
      <c r="I18" s="275"/>
      <c r="J18" s="275"/>
      <c r="K18" s="275"/>
      <c r="L18" s="305"/>
      <c r="M18" s="315"/>
      <c r="N18" s="307"/>
      <c r="O18" s="312">
        <f t="shared" si="0"/>
        <v>0</v>
      </c>
      <c r="P18" s="278"/>
      <c r="Q18" s="275"/>
      <c r="R18" s="316">
        <f t="shared" si="1"/>
        <v>0</v>
      </c>
      <c r="S18" s="275"/>
      <c r="T18" s="305"/>
      <c r="U18" s="305"/>
      <c r="V18" s="305"/>
      <c r="W18" s="275"/>
      <c r="X18" s="275"/>
      <c r="Y18" s="275"/>
      <c r="Z18" s="275"/>
    </row>
    <row r="19" spans="1:26" ht="15.75">
      <c r="A19" s="274" t="str">
        <f>D2</f>
        <v>Enter School Roll Number</v>
      </c>
      <c r="B19" s="275"/>
      <c r="C19" s="275"/>
      <c r="D19" s="275"/>
      <c r="E19" s="305"/>
      <c r="F19" s="275"/>
      <c r="G19" s="305"/>
      <c r="H19" s="305"/>
      <c r="I19" s="275"/>
      <c r="J19" s="275"/>
      <c r="K19" s="275"/>
      <c r="L19" s="305"/>
      <c r="M19" s="315"/>
      <c r="N19" s="307"/>
      <c r="O19" s="312">
        <f t="shared" si="0"/>
        <v>0</v>
      </c>
      <c r="P19" s="278"/>
      <c r="Q19" s="275"/>
      <c r="R19" s="316">
        <f t="shared" si="1"/>
        <v>0</v>
      </c>
      <c r="S19" s="275"/>
      <c r="T19" s="305"/>
      <c r="U19" s="305"/>
      <c r="V19" s="305"/>
      <c r="W19" s="275"/>
      <c r="X19" s="275"/>
      <c r="Y19" s="275"/>
      <c r="Z19" s="275"/>
    </row>
    <row r="20" spans="1:26" ht="15.75">
      <c r="A20" s="274" t="str">
        <f>D2</f>
        <v>Enter School Roll Number</v>
      </c>
      <c r="B20" s="275"/>
      <c r="C20" s="275"/>
      <c r="D20" s="275"/>
      <c r="E20" s="305"/>
      <c r="F20" s="275"/>
      <c r="G20" s="305"/>
      <c r="H20" s="305"/>
      <c r="I20" s="275"/>
      <c r="J20" s="275"/>
      <c r="K20" s="275"/>
      <c r="L20" s="305"/>
      <c r="M20" s="315"/>
      <c r="N20" s="307"/>
      <c r="O20" s="312">
        <f t="shared" si="0"/>
        <v>0</v>
      </c>
      <c r="P20" s="278"/>
      <c r="Q20" s="275"/>
      <c r="R20" s="316">
        <f t="shared" si="1"/>
        <v>0</v>
      </c>
      <c r="S20" s="275"/>
      <c r="T20" s="305"/>
      <c r="U20" s="305"/>
      <c r="V20" s="305"/>
      <c r="W20" s="275"/>
      <c r="X20" s="275"/>
      <c r="Y20" s="275"/>
      <c r="Z20" s="275"/>
    </row>
    <row r="21" spans="1:26" ht="15.75">
      <c r="A21" s="274" t="str">
        <f>D2</f>
        <v>Enter School Roll Number</v>
      </c>
      <c r="B21" s="275"/>
      <c r="C21" s="275"/>
      <c r="D21" s="275"/>
      <c r="E21" s="305"/>
      <c r="F21" s="275"/>
      <c r="G21" s="305"/>
      <c r="H21" s="305"/>
      <c r="I21" s="275"/>
      <c r="J21" s="275"/>
      <c r="K21" s="275"/>
      <c r="L21" s="305"/>
      <c r="M21" s="315"/>
      <c r="N21" s="307"/>
      <c r="O21" s="312">
        <f t="shared" si="0"/>
        <v>0</v>
      </c>
      <c r="P21" s="278"/>
      <c r="Q21" s="275"/>
      <c r="R21" s="316">
        <f t="shared" si="1"/>
        <v>0</v>
      </c>
      <c r="S21" s="275"/>
      <c r="T21" s="305"/>
      <c r="U21" s="305"/>
      <c r="V21" s="305"/>
      <c r="W21" s="275"/>
      <c r="X21" s="275"/>
      <c r="Y21" s="275"/>
      <c r="Z21" s="275"/>
    </row>
    <row r="22" spans="1:26" ht="15.75">
      <c r="A22" s="274" t="str">
        <f>D2</f>
        <v>Enter School Roll Number</v>
      </c>
      <c r="B22" s="275"/>
      <c r="C22" s="275"/>
      <c r="D22" s="275"/>
      <c r="E22" s="305"/>
      <c r="F22" s="275"/>
      <c r="G22" s="305"/>
      <c r="H22" s="305"/>
      <c r="I22" s="275"/>
      <c r="J22" s="275"/>
      <c r="K22" s="275"/>
      <c r="L22" s="305"/>
      <c r="M22" s="315"/>
      <c r="N22" s="307"/>
      <c r="O22" s="312">
        <f t="shared" si="0"/>
        <v>0</v>
      </c>
      <c r="P22" s="278"/>
      <c r="Q22" s="275"/>
      <c r="R22" s="316">
        <f t="shared" si="1"/>
        <v>0</v>
      </c>
      <c r="S22" s="275"/>
      <c r="T22" s="305"/>
      <c r="U22" s="305"/>
      <c r="V22" s="305"/>
      <c r="W22" s="275"/>
      <c r="X22" s="275"/>
      <c r="Y22" s="275"/>
      <c r="Z22" s="275"/>
    </row>
    <row r="23" spans="1:26" ht="15.75">
      <c r="A23" s="274" t="str">
        <f>D2</f>
        <v>Enter School Roll Number</v>
      </c>
      <c r="B23" s="275"/>
      <c r="C23" s="275"/>
      <c r="D23" s="275"/>
      <c r="E23" s="305"/>
      <c r="F23" s="275"/>
      <c r="G23" s="305"/>
      <c r="H23" s="305"/>
      <c r="I23" s="275"/>
      <c r="J23" s="275"/>
      <c r="K23" s="275"/>
      <c r="L23" s="305"/>
      <c r="M23" s="315"/>
      <c r="N23" s="307"/>
      <c r="O23" s="312">
        <f t="shared" si="0"/>
        <v>0</v>
      </c>
      <c r="P23" s="278"/>
      <c r="Q23" s="275"/>
      <c r="R23" s="316">
        <f t="shared" si="1"/>
        <v>0</v>
      </c>
      <c r="S23" s="275"/>
      <c r="T23" s="305"/>
      <c r="U23" s="305"/>
      <c r="V23" s="305"/>
      <c r="W23" s="275"/>
      <c r="X23" s="275"/>
      <c r="Y23" s="275"/>
      <c r="Z23" s="275"/>
    </row>
    <row r="24" spans="1:26" ht="15.75">
      <c r="A24" s="274" t="str">
        <f>D2</f>
        <v>Enter School Roll Number</v>
      </c>
      <c r="B24" s="275"/>
      <c r="C24" s="275"/>
      <c r="D24" s="275"/>
      <c r="E24" s="305"/>
      <c r="F24" s="275"/>
      <c r="G24" s="305"/>
      <c r="H24" s="305"/>
      <c r="I24" s="275"/>
      <c r="J24" s="275"/>
      <c r="K24" s="275"/>
      <c r="L24" s="305"/>
      <c r="M24" s="315"/>
      <c r="N24" s="307"/>
      <c r="O24" s="312">
        <f t="shared" si="0"/>
        <v>0</v>
      </c>
      <c r="P24" s="278"/>
      <c r="Q24" s="275"/>
      <c r="R24" s="316">
        <f t="shared" si="1"/>
        <v>0</v>
      </c>
      <c r="S24" s="275"/>
      <c r="T24" s="305"/>
      <c r="U24" s="305"/>
      <c r="V24" s="305"/>
      <c r="W24" s="275"/>
      <c r="X24" s="275"/>
      <c r="Y24" s="275"/>
      <c r="Z24" s="275"/>
    </row>
    <row r="25" spans="1:26" ht="16.5" thickBot="1">
      <c r="A25" s="274" t="str">
        <f>D2</f>
        <v>Enter School Roll Number</v>
      </c>
      <c r="B25" s="275"/>
      <c r="C25" s="275"/>
      <c r="D25" s="275"/>
      <c r="E25" s="305"/>
      <c r="F25" s="275"/>
      <c r="G25" s="305"/>
      <c r="H25" s="305"/>
      <c r="I25" s="275"/>
      <c r="J25" s="275"/>
      <c r="K25" s="275"/>
      <c r="L25" s="305"/>
      <c r="M25" s="315"/>
      <c r="N25" s="307"/>
      <c r="O25" s="313">
        <f t="shared" si="0"/>
        <v>0</v>
      </c>
      <c r="P25" s="278"/>
      <c r="Q25" s="275"/>
      <c r="R25" s="316">
        <f t="shared" si="1"/>
        <v>0</v>
      </c>
      <c r="S25" s="275"/>
      <c r="T25" s="305"/>
      <c r="U25" s="305"/>
      <c r="V25" s="305"/>
      <c r="W25" s="275"/>
      <c r="X25" s="275"/>
      <c r="Y25" s="275"/>
      <c r="Z25" s="275"/>
    </row>
    <row r="26" spans="15:16" ht="16.5" thickBot="1">
      <c r="O26" s="314">
        <f>SUM(O11:O25)</f>
        <v>0</v>
      </c>
      <c r="P26" s="309"/>
    </row>
    <row r="27" spans="15:17" ht="15.75">
      <c r="O27" s="310"/>
      <c r="P27" s="309"/>
      <c r="Q27" s="311"/>
    </row>
    <row r="32" ht="15.75">
      <c r="A32" s="280" t="s">
        <v>253</v>
      </c>
    </row>
    <row r="33" ht="16.5" thickBot="1">
      <c r="A33" s="265" t="s">
        <v>320</v>
      </c>
    </row>
    <row r="34" spans="1:7" ht="16.5" thickBot="1">
      <c r="A34" s="281" t="s">
        <v>257</v>
      </c>
      <c r="B34" s="325" t="s">
        <v>315</v>
      </c>
      <c r="G34" s="282">
        <v>1</v>
      </c>
    </row>
    <row r="35" spans="1:2" ht="15.75">
      <c r="A35" s="281" t="s">
        <v>259</v>
      </c>
      <c r="B35" s="265" t="s">
        <v>260</v>
      </c>
    </row>
    <row r="36" ht="15.75">
      <c r="B36" s="265" t="s">
        <v>261</v>
      </c>
    </row>
    <row r="37" ht="16.5" thickBot="1">
      <c r="B37" s="265" t="s">
        <v>262</v>
      </c>
    </row>
    <row r="38" spans="2:7" ht="16.5" thickBot="1">
      <c r="B38" s="265" t="s">
        <v>263</v>
      </c>
      <c r="G38" s="283">
        <f>((20*40)/(37*52))</f>
        <v>0.4158004158004158</v>
      </c>
    </row>
    <row r="39" ht="15.75">
      <c r="G39" s="327"/>
    </row>
    <row r="40" spans="2:7" ht="15.75">
      <c r="B40" s="325" t="s">
        <v>316</v>
      </c>
      <c r="C40" s="325"/>
      <c r="D40" s="325"/>
      <c r="E40" s="325"/>
      <c r="F40" s="325"/>
      <c r="G40" s="325"/>
    </row>
    <row r="41" spans="1:7" ht="15.75">
      <c r="A41"/>
      <c r="B41" s="325" t="s">
        <v>317</v>
      </c>
      <c r="C41" s="247"/>
      <c r="D41" s="247"/>
      <c r="E41" s="247"/>
      <c r="F41" s="247"/>
      <c r="G41" s="247"/>
    </row>
    <row r="42" spans="1:7" ht="15.75">
      <c r="A42"/>
      <c r="B42" s="325" t="s">
        <v>318</v>
      </c>
      <c r="C42" s="247"/>
      <c r="D42" s="247"/>
      <c r="E42" s="247"/>
      <c r="F42" s="247"/>
      <c r="G42" s="247"/>
    </row>
    <row r="43" spans="1:7" ht="15.75">
      <c r="A43"/>
      <c r="B43" s="325" t="s">
        <v>319</v>
      </c>
      <c r="C43" s="247"/>
      <c r="D43" s="247"/>
      <c r="E43" s="247"/>
      <c r="F43" s="247"/>
      <c r="G43" s="247"/>
    </row>
    <row r="45" ht="15.75">
      <c r="A45" s="265" t="s">
        <v>321</v>
      </c>
    </row>
    <row r="46" ht="15.75">
      <c r="B46" s="265" t="s">
        <v>264</v>
      </c>
    </row>
    <row r="47" ht="15.75">
      <c r="B47" s="265" t="s">
        <v>265</v>
      </c>
    </row>
    <row r="48" ht="15.75">
      <c r="B48" s="265" t="s">
        <v>266</v>
      </c>
    </row>
    <row r="90" ht="15.75" hidden="1"/>
    <row r="91" ht="15.75" hidden="1">
      <c r="A91" s="265" t="s">
        <v>267</v>
      </c>
    </row>
    <row r="92" ht="15.75" hidden="1">
      <c r="A92" s="265" t="s">
        <v>268</v>
      </c>
    </row>
    <row r="93" ht="15.75" hidden="1">
      <c r="A93" s="265" t="s">
        <v>269</v>
      </c>
    </row>
    <row r="94" ht="15.75" hidden="1">
      <c r="A94" s="265" t="s">
        <v>254</v>
      </c>
    </row>
    <row r="95" ht="15.75" hidden="1">
      <c r="A95" s="265" t="s">
        <v>270</v>
      </c>
    </row>
    <row r="96" ht="15.75" hidden="1">
      <c r="A96" s="265" t="s">
        <v>271</v>
      </c>
    </row>
    <row r="97" ht="15.75" hidden="1"/>
    <row r="98" ht="15.75" hidden="1"/>
    <row r="99" ht="15.75" hidden="1">
      <c r="A99" s="265" t="s">
        <v>255</v>
      </c>
    </row>
    <row r="100" ht="15.75" hidden="1">
      <c r="A100" s="265" t="s">
        <v>272</v>
      </c>
    </row>
    <row r="101" ht="15.75" hidden="1">
      <c r="A101" s="265" t="s">
        <v>273</v>
      </c>
    </row>
    <row r="102" ht="15.75" hidden="1">
      <c r="A102" s="265" t="s">
        <v>274</v>
      </c>
    </row>
    <row r="103" ht="15.75" hidden="1">
      <c r="A103" s="265" t="s">
        <v>275</v>
      </c>
    </row>
    <row r="104" ht="15.75" hidden="1">
      <c r="A104" s="265" t="s">
        <v>276</v>
      </c>
    </row>
    <row r="105" ht="15.75" hidden="1">
      <c r="A105" s="265" t="s">
        <v>277</v>
      </c>
    </row>
    <row r="106" ht="15.75" hidden="1">
      <c r="A106" s="265" t="s">
        <v>278</v>
      </c>
    </row>
    <row r="107" ht="15.75" hidden="1">
      <c r="A107" s="265" t="s">
        <v>271</v>
      </c>
    </row>
    <row r="108" ht="15.75" hidden="1"/>
    <row r="109" ht="15.75" hidden="1"/>
    <row r="110" ht="15.75" hidden="1">
      <c r="A110" s="265" t="s">
        <v>256</v>
      </c>
    </row>
    <row r="111" ht="15.75" hidden="1">
      <c r="A111" s="265" t="s">
        <v>279</v>
      </c>
    </row>
    <row r="112" ht="15.75" hidden="1">
      <c r="A112" s="265" t="s">
        <v>280</v>
      </c>
    </row>
    <row r="113" ht="15.75" hidden="1">
      <c r="A113" s="265" t="s">
        <v>281</v>
      </c>
    </row>
    <row r="114" ht="15.75" hidden="1">
      <c r="A114" s="265" t="s">
        <v>282</v>
      </c>
    </row>
    <row r="115" ht="15.75" hidden="1"/>
    <row r="116" ht="15.75" hidden="1"/>
    <row r="117" ht="15.75" hidden="1">
      <c r="A117" s="265" t="s">
        <v>283</v>
      </c>
    </row>
    <row r="118" ht="15.75" hidden="1">
      <c r="A118" s="284">
        <v>0</v>
      </c>
    </row>
    <row r="119" ht="15.75" hidden="1">
      <c r="A119" s="285">
        <v>0.005</v>
      </c>
    </row>
    <row r="120" ht="15.75" hidden="1">
      <c r="A120" s="286">
        <v>0.087</v>
      </c>
    </row>
    <row r="121" ht="15.75" hidden="1">
      <c r="A121" s="286">
        <v>0.1095</v>
      </c>
    </row>
    <row r="122" ht="15.75" hidden="1"/>
    <row r="123" ht="15.75" hidden="1"/>
    <row r="124" ht="15.75" hidden="1">
      <c r="A124" s="265" t="s">
        <v>284</v>
      </c>
    </row>
    <row r="125" ht="15.75" hidden="1">
      <c r="A125" s="265" t="s">
        <v>285</v>
      </c>
    </row>
    <row r="126" ht="15.75" hidden="1">
      <c r="A126" s="265" t="s">
        <v>271</v>
      </c>
    </row>
    <row r="127" ht="15.75" hidden="1"/>
  </sheetData>
  <sheetProtection/>
  <mergeCells count="1">
    <mergeCell ref="B8:V8"/>
  </mergeCells>
  <dataValidations count="9">
    <dataValidation type="list" allowBlank="1" showInputMessage="1" showErrorMessage="1" sqref="V11:V25 T11:T25">
      <formula1>"Yes,No"</formula1>
    </dataValidation>
    <dataValidation type="list" allowBlank="1" showInputMessage="1" showErrorMessage="1" sqref="E11:E25">
      <formula1>"Female,Male"</formula1>
    </dataValidation>
    <dataValidation type="list" allowBlank="1" showInputMessage="1" showErrorMessage="1" sqref="G11:G25">
      <formula1>$A$92:$A$96</formula1>
    </dataValidation>
    <dataValidation type="list" allowBlank="1" showInputMessage="1" showErrorMessage="1" promptTitle="Select pay scale" sqref="H11:H25">
      <formula1>$A$99:$A$107</formula1>
    </dataValidation>
    <dataValidation type="list" allowBlank="1" showInputMessage="1" showErrorMessage="1" promptTitle="Select pay scale" sqref="L11:L25">
      <formula1>$A$110:$A$114</formula1>
    </dataValidation>
    <dataValidation type="list" allowBlank="1" showInputMessage="1" showErrorMessage="1" sqref="L11:L25">
      <formula1>$A$110:$A$114</formula1>
    </dataValidation>
    <dataValidation type="list" allowBlank="1" showInputMessage="1" showErrorMessage="1" sqref="N11:N25">
      <formula1>$A$118:$A$121</formula1>
    </dataValidation>
    <dataValidation type="list" allowBlank="1" showInputMessage="1" showErrorMessage="1" promptTitle="Select pay scale" sqref="N11:N25">
      <formula1>$A$118:$A$121</formula1>
    </dataValidation>
    <dataValidation type="list" allowBlank="1" showInputMessage="1" showErrorMessage="1" sqref="Y11:Y25">
      <formula1>"Yes, No"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A49" sqref="A49"/>
    </sheetView>
  </sheetViews>
  <sheetFormatPr defaultColWidth="9.140625" defaultRowHeight="15"/>
  <cols>
    <col min="3" max="3" width="9.7109375" style="0" customWidth="1"/>
    <col min="4" max="4" width="10.7109375" style="0" customWidth="1"/>
    <col min="7" max="7" width="23.28125" style="0" customWidth="1"/>
    <col min="8" max="8" width="12.00390625" style="0" customWidth="1"/>
    <col min="9" max="9" width="14.28125" style="0" customWidth="1"/>
    <col min="10" max="10" width="13.140625" style="0" customWidth="1"/>
    <col min="11" max="11" width="16.28125" style="0" customWidth="1"/>
    <col min="13" max="13" width="14.28125" style="0" customWidth="1"/>
    <col min="16" max="16" width="12.28125" style="0" customWidth="1"/>
    <col min="17" max="17" width="16.57421875" style="0" customWidth="1"/>
  </cols>
  <sheetData>
    <row r="1" spans="1:17" s="264" customFormat="1" ht="17.25">
      <c r="A1" s="263" t="s">
        <v>228</v>
      </c>
      <c r="B1" s="263"/>
      <c r="C1" s="263"/>
      <c r="D1" s="263" t="str">
        <f>'1. Budget Grant Calculation'!C4</f>
        <v>Enter School Name &amp; Address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s="264" customFormat="1" ht="17.25">
      <c r="A2" s="263" t="s">
        <v>229</v>
      </c>
      <c r="B2" s="263"/>
      <c r="C2" s="263"/>
      <c r="D2" s="295" t="str">
        <f>'3.Census-DES Sanctioned staff'!D2</f>
        <v>Enter School Roll Number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s="264" customFormat="1" ht="17.25">
      <c r="A3" s="263"/>
      <c r="B3" s="263"/>
      <c r="C3" s="263"/>
      <c r="D3" s="295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s="264" customFormat="1" ht="17.25">
      <c r="A4" s="263"/>
      <c r="B4" s="263"/>
      <c r="C4" s="263"/>
      <c r="D4" s="263"/>
      <c r="E4" s="263"/>
      <c r="F4" s="263"/>
      <c r="G4" s="303" t="s">
        <v>230</v>
      </c>
      <c r="H4" s="303"/>
      <c r="I4" s="303"/>
      <c r="J4" s="303"/>
      <c r="K4" s="263"/>
      <c r="L4" s="263"/>
      <c r="M4" s="263"/>
      <c r="N4" s="263"/>
      <c r="O4" s="263"/>
      <c r="P4" s="263"/>
      <c r="Q4" s="263"/>
    </row>
    <row r="5" spans="1:17" s="264" customFormat="1" ht="17.25">
      <c r="A5" s="263" t="s">
        <v>231</v>
      </c>
      <c r="B5" s="263"/>
      <c r="C5" s="263"/>
      <c r="D5" s="263"/>
      <c r="E5" s="263"/>
      <c r="F5" s="263"/>
      <c r="G5" s="301" t="s">
        <v>307</v>
      </c>
      <c r="H5" s="301"/>
      <c r="I5" s="301"/>
      <c r="J5" s="301"/>
      <c r="K5" s="302"/>
      <c r="L5" s="302"/>
      <c r="M5" s="302"/>
      <c r="N5" s="263"/>
      <c r="O5" s="263"/>
      <c r="P5" s="263"/>
      <c r="Q5" s="263"/>
    </row>
    <row r="6" spans="1:17" s="264" customFormat="1" ht="17.25">
      <c r="A6" s="266" t="s">
        <v>302</v>
      </c>
      <c r="B6" s="263"/>
      <c r="C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10" s="287" customFormat="1" ht="15.75">
      <c r="B10" s="288" t="s">
        <v>286</v>
      </c>
    </row>
    <row r="11" spans="1:18" s="265" customFormat="1" ht="15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</row>
    <row r="12" spans="1:18" s="290" customFormat="1" ht="94.5">
      <c r="A12" s="271" t="s">
        <v>233</v>
      </c>
      <c r="B12" s="271" t="s">
        <v>234</v>
      </c>
      <c r="C12" s="271" t="s">
        <v>235</v>
      </c>
      <c r="D12" s="271" t="s">
        <v>236</v>
      </c>
      <c r="E12" s="304" t="s">
        <v>237</v>
      </c>
      <c r="F12" s="271" t="s">
        <v>238</v>
      </c>
      <c r="G12" s="304" t="s">
        <v>239</v>
      </c>
      <c r="H12" s="304" t="s">
        <v>287</v>
      </c>
      <c r="I12" s="271" t="s">
        <v>242</v>
      </c>
      <c r="J12" s="304" t="s">
        <v>288</v>
      </c>
      <c r="K12" s="271" t="s">
        <v>323</v>
      </c>
      <c r="L12" s="317" t="s">
        <v>244</v>
      </c>
      <c r="M12" s="319" t="s">
        <v>245</v>
      </c>
      <c r="N12" s="271" t="s">
        <v>289</v>
      </c>
      <c r="O12" s="271" t="s">
        <v>247</v>
      </c>
      <c r="P12" s="319" t="s">
        <v>290</v>
      </c>
      <c r="Q12" s="271" t="s">
        <v>326</v>
      </c>
      <c r="R12" s="271" t="s">
        <v>253</v>
      </c>
    </row>
    <row r="13" spans="1:18" s="265" customFormat="1" ht="15.75">
      <c r="A13" s="275" t="str">
        <f>D2</f>
        <v>Enter School Roll Number</v>
      </c>
      <c r="B13" s="275"/>
      <c r="C13" s="275"/>
      <c r="D13" s="275"/>
      <c r="E13" s="305"/>
      <c r="F13" s="275"/>
      <c r="G13" s="305"/>
      <c r="H13" s="305"/>
      <c r="I13" s="275"/>
      <c r="J13" s="305"/>
      <c r="K13" s="315"/>
      <c r="L13" s="318"/>
      <c r="M13" s="321">
        <f>(K13+(K13*L13))</f>
        <v>0</v>
      </c>
      <c r="N13" s="275"/>
      <c r="O13" s="275"/>
      <c r="P13" s="320">
        <f>N13*O13</f>
        <v>0</v>
      </c>
      <c r="Q13" s="291"/>
      <c r="R13" s="275"/>
    </row>
    <row r="14" spans="1:18" s="265" customFormat="1" ht="15.75">
      <c r="A14" s="275" t="str">
        <f>D2</f>
        <v>Enter School Roll Number</v>
      </c>
      <c r="B14" s="275"/>
      <c r="C14" s="275"/>
      <c r="D14" s="275"/>
      <c r="E14" s="305"/>
      <c r="F14" s="275"/>
      <c r="G14" s="305"/>
      <c r="H14" s="305"/>
      <c r="I14" s="275"/>
      <c r="J14" s="305"/>
      <c r="K14" s="315"/>
      <c r="L14" s="318"/>
      <c r="M14" s="321">
        <f>(K14+(K14*L14))</f>
        <v>0</v>
      </c>
      <c r="N14" s="275"/>
      <c r="O14" s="275"/>
      <c r="P14" s="320">
        <f>N14*O14</f>
        <v>0</v>
      </c>
      <c r="Q14" s="291"/>
      <c r="R14" s="275"/>
    </row>
    <row r="15" spans="1:18" s="265" customFormat="1" ht="15.75">
      <c r="A15" s="275" t="str">
        <f>D2</f>
        <v>Enter School Roll Number</v>
      </c>
      <c r="B15" s="275"/>
      <c r="C15" s="275"/>
      <c r="D15" s="275"/>
      <c r="E15" s="305"/>
      <c r="F15" s="275"/>
      <c r="G15" s="305"/>
      <c r="H15" s="305"/>
      <c r="I15" s="275"/>
      <c r="J15" s="305"/>
      <c r="K15" s="315"/>
      <c r="L15" s="318"/>
      <c r="M15" s="321">
        <f>(K15+(K15*L15))</f>
        <v>0</v>
      </c>
      <c r="N15" s="275"/>
      <c r="O15" s="275"/>
      <c r="P15" s="320">
        <f>N15*O15</f>
        <v>0</v>
      </c>
      <c r="Q15" s="291"/>
      <c r="R15" s="275"/>
    </row>
    <row r="16" spans="1:18" s="265" customFormat="1" ht="15.75">
      <c r="A16" s="275" t="str">
        <f>D2</f>
        <v>Enter School Roll Number</v>
      </c>
      <c r="B16" s="275"/>
      <c r="C16" s="275"/>
      <c r="D16" s="275"/>
      <c r="E16" s="305"/>
      <c r="F16" s="275"/>
      <c r="G16" s="305"/>
      <c r="H16" s="305"/>
      <c r="I16" s="275"/>
      <c r="J16" s="305"/>
      <c r="K16" s="315"/>
      <c r="L16" s="318"/>
      <c r="M16" s="321">
        <f>(K16+(K16*L16))</f>
        <v>0</v>
      </c>
      <c r="N16" s="275"/>
      <c r="O16" s="275"/>
      <c r="P16" s="320">
        <f>N16*O16</f>
        <v>0</v>
      </c>
      <c r="Q16" s="291"/>
      <c r="R16" s="275"/>
    </row>
    <row r="17" spans="1:18" s="265" customFormat="1" ht="15.75">
      <c r="A17" s="275" t="str">
        <f>D2</f>
        <v>Enter School Roll Number</v>
      </c>
      <c r="B17" s="275"/>
      <c r="C17" s="275"/>
      <c r="D17" s="275"/>
      <c r="E17" s="305"/>
      <c r="F17" s="275"/>
      <c r="G17" s="305"/>
      <c r="H17" s="305"/>
      <c r="I17" s="275"/>
      <c r="J17" s="305"/>
      <c r="K17" s="315"/>
      <c r="L17" s="318"/>
      <c r="M17" s="321">
        <f aca="true" t="shared" si="0" ref="M17:M31">(K17+(K17*L17))</f>
        <v>0</v>
      </c>
      <c r="N17" s="275"/>
      <c r="O17" s="275"/>
      <c r="P17" s="320">
        <f aca="true" t="shared" si="1" ref="P17:P31">N17*O17</f>
        <v>0</v>
      </c>
      <c r="Q17" s="291"/>
      <c r="R17" s="275"/>
    </row>
    <row r="18" spans="1:18" s="265" customFormat="1" ht="15.75">
      <c r="A18" s="275" t="str">
        <f>D2</f>
        <v>Enter School Roll Number</v>
      </c>
      <c r="B18" s="275"/>
      <c r="C18" s="275"/>
      <c r="D18" s="275"/>
      <c r="E18" s="305"/>
      <c r="F18" s="275"/>
      <c r="G18" s="305"/>
      <c r="H18" s="305"/>
      <c r="I18" s="275"/>
      <c r="J18" s="305"/>
      <c r="K18" s="315"/>
      <c r="L18" s="318"/>
      <c r="M18" s="321">
        <f t="shared" si="0"/>
        <v>0</v>
      </c>
      <c r="N18" s="275"/>
      <c r="O18" s="275"/>
      <c r="P18" s="320">
        <f t="shared" si="1"/>
        <v>0</v>
      </c>
      <c r="Q18" s="291"/>
      <c r="R18" s="275"/>
    </row>
    <row r="19" spans="1:18" s="265" customFormat="1" ht="15.75">
      <c r="A19" s="275" t="str">
        <f>D2</f>
        <v>Enter School Roll Number</v>
      </c>
      <c r="B19" s="275"/>
      <c r="C19" s="275"/>
      <c r="D19" s="275"/>
      <c r="E19" s="305"/>
      <c r="F19" s="275"/>
      <c r="G19" s="305"/>
      <c r="H19" s="305"/>
      <c r="I19" s="275"/>
      <c r="J19" s="305"/>
      <c r="K19" s="315"/>
      <c r="L19" s="318"/>
      <c r="M19" s="321">
        <f t="shared" si="0"/>
        <v>0</v>
      </c>
      <c r="N19" s="275"/>
      <c r="O19" s="275"/>
      <c r="P19" s="320">
        <f t="shared" si="1"/>
        <v>0</v>
      </c>
      <c r="Q19" s="291"/>
      <c r="R19" s="275"/>
    </row>
    <row r="20" spans="1:18" s="265" customFormat="1" ht="15.75">
      <c r="A20" s="275" t="str">
        <f>D2</f>
        <v>Enter School Roll Number</v>
      </c>
      <c r="B20" s="275"/>
      <c r="C20" s="275"/>
      <c r="D20" s="275"/>
      <c r="E20" s="305"/>
      <c r="F20" s="275"/>
      <c r="G20" s="305"/>
      <c r="H20" s="305"/>
      <c r="I20" s="275"/>
      <c r="J20" s="305"/>
      <c r="K20" s="315"/>
      <c r="L20" s="318"/>
      <c r="M20" s="321">
        <f t="shared" si="0"/>
        <v>0</v>
      </c>
      <c r="N20" s="275"/>
      <c r="O20" s="275"/>
      <c r="P20" s="320">
        <f t="shared" si="1"/>
        <v>0</v>
      </c>
      <c r="Q20" s="291"/>
      <c r="R20" s="275"/>
    </row>
    <row r="21" spans="1:18" s="265" customFormat="1" ht="15.75">
      <c r="A21" s="275" t="str">
        <f>D2</f>
        <v>Enter School Roll Number</v>
      </c>
      <c r="B21" s="275"/>
      <c r="C21" s="275"/>
      <c r="D21" s="275"/>
      <c r="E21" s="305"/>
      <c r="F21" s="275"/>
      <c r="G21" s="305"/>
      <c r="H21" s="305"/>
      <c r="I21" s="275"/>
      <c r="J21" s="305"/>
      <c r="K21" s="315"/>
      <c r="L21" s="318"/>
      <c r="M21" s="321">
        <f t="shared" si="0"/>
        <v>0</v>
      </c>
      <c r="N21" s="275"/>
      <c r="O21" s="275"/>
      <c r="P21" s="320">
        <f t="shared" si="1"/>
        <v>0</v>
      </c>
      <c r="Q21" s="291"/>
      <c r="R21" s="275"/>
    </row>
    <row r="22" spans="1:18" s="265" customFormat="1" ht="15.75">
      <c r="A22" s="275" t="str">
        <f>D2</f>
        <v>Enter School Roll Number</v>
      </c>
      <c r="B22" s="275"/>
      <c r="C22" s="275"/>
      <c r="D22" s="275"/>
      <c r="E22" s="305"/>
      <c r="F22" s="275"/>
      <c r="G22" s="305"/>
      <c r="H22" s="305"/>
      <c r="I22" s="275"/>
      <c r="J22" s="305"/>
      <c r="K22" s="315"/>
      <c r="L22" s="318"/>
      <c r="M22" s="321">
        <f t="shared" si="0"/>
        <v>0</v>
      </c>
      <c r="N22" s="275"/>
      <c r="O22" s="275"/>
      <c r="P22" s="320">
        <f t="shared" si="1"/>
        <v>0</v>
      </c>
      <c r="Q22" s="291"/>
      <c r="R22" s="275"/>
    </row>
    <row r="23" spans="1:18" s="265" customFormat="1" ht="15.75">
      <c r="A23" s="275" t="str">
        <f>D2</f>
        <v>Enter School Roll Number</v>
      </c>
      <c r="B23" s="275"/>
      <c r="C23" s="275"/>
      <c r="D23" s="275"/>
      <c r="E23" s="305"/>
      <c r="F23" s="275"/>
      <c r="G23" s="305"/>
      <c r="H23" s="305"/>
      <c r="I23" s="275"/>
      <c r="J23" s="305"/>
      <c r="K23" s="315"/>
      <c r="L23" s="318"/>
      <c r="M23" s="321">
        <f t="shared" si="0"/>
        <v>0</v>
      </c>
      <c r="N23" s="275"/>
      <c r="O23" s="275"/>
      <c r="P23" s="320">
        <f t="shared" si="1"/>
        <v>0</v>
      </c>
      <c r="Q23" s="291"/>
      <c r="R23" s="275"/>
    </row>
    <row r="24" spans="1:18" s="265" customFormat="1" ht="15.75">
      <c r="A24" s="275" t="str">
        <f>D2</f>
        <v>Enter School Roll Number</v>
      </c>
      <c r="B24" s="275"/>
      <c r="C24" s="275"/>
      <c r="D24" s="275"/>
      <c r="E24" s="305"/>
      <c r="F24" s="275"/>
      <c r="G24" s="305"/>
      <c r="H24" s="305"/>
      <c r="I24" s="275"/>
      <c r="J24" s="305"/>
      <c r="K24" s="315"/>
      <c r="L24" s="318"/>
      <c r="M24" s="321">
        <f t="shared" si="0"/>
        <v>0</v>
      </c>
      <c r="N24" s="275"/>
      <c r="O24" s="275"/>
      <c r="P24" s="320">
        <f t="shared" si="1"/>
        <v>0</v>
      </c>
      <c r="Q24" s="291"/>
      <c r="R24" s="275"/>
    </row>
    <row r="25" spans="1:18" s="265" customFormat="1" ht="15.75">
      <c r="A25" s="275" t="str">
        <f>D2</f>
        <v>Enter School Roll Number</v>
      </c>
      <c r="B25" s="275"/>
      <c r="C25" s="275"/>
      <c r="D25" s="275"/>
      <c r="E25" s="305"/>
      <c r="F25" s="275"/>
      <c r="G25" s="305"/>
      <c r="H25" s="305"/>
      <c r="I25" s="275"/>
      <c r="J25" s="305"/>
      <c r="K25" s="315"/>
      <c r="L25" s="318"/>
      <c r="M25" s="321">
        <f t="shared" si="0"/>
        <v>0</v>
      </c>
      <c r="N25" s="275"/>
      <c r="O25" s="275"/>
      <c r="P25" s="320">
        <f t="shared" si="1"/>
        <v>0</v>
      </c>
      <c r="Q25" s="291"/>
      <c r="R25" s="275"/>
    </row>
    <row r="26" spans="1:18" s="265" customFormat="1" ht="15.75">
      <c r="A26" s="275" t="str">
        <f>D2</f>
        <v>Enter School Roll Number</v>
      </c>
      <c r="B26" s="275"/>
      <c r="C26" s="275"/>
      <c r="D26" s="275"/>
      <c r="E26" s="305"/>
      <c r="F26" s="275"/>
      <c r="G26" s="305"/>
      <c r="H26" s="305"/>
      <c r="I26" s="275"/>
      <c r="J26" s="305"/>
      <c r="K26" s="315"/>
      <c r="L26" s="318"/>
      <c r="M26" s="321">
        <f t="shared" si="0"/>
        <v>0</v>
      </c>
      <c r="N26" s="275"/>
      <c r="O26" s="275"/>
      <c r="P26" s="320">
        <f t="shared" si="1"/>
        <v>0</v>
      </c>
      <c r="Q26" s="291"/>
      <c r="R26" s="275"/>
    </row>
    <row r="27" spans="1:18" s="265" customFormat="1" ht="15.75">
      <c r="A27" s="275" t="str">
        <f>D2</f>
        <v>Enter School Roll Number</v>
      </c>
      <c r="B27" s="279"/>
      <c r="C27" s="279"/>
      <c r="D27" s="279"/>
      <c r="E27" s="305"/>
      <c r="F27" s="275"/>
      <c r="G27" s="305"/>
      <c r="H27" s="305"/>
      <c r="I27" s="275"/>
      <c r="J27" s="305"/>
      <c r="K27" s="315"/>
      <c r="L27" s="318"/>
      <c r="M27" s="321">
        <f t="shared" si="0"/>
        <v>0</v>
      </c>
      <c r="N27" s="275"/>
      <c r="O27" s="275"/>
      <c r="P27" s="320">
        <f t="shared" si="1"/>
        <v>0</v>
      </c>
      <c r="Q27" s="291"/>
      <c r="R27" s="275"/>
    </row>
    <row r="28" spans="1:18" s="265" customFormat="1" ht="15.75">
      <c r="A28" s="275" t="str">
        <f>D2</f>
        <v>Enter School Roll Number</v>
      </c>
      <c r="B28" s="275"/>
      <c r="C28" s="275"/>
      <c r="D28" s="275"/>
      <c r="E28" s="305"/>
      <c r="F28" s="275"/>
      <c r="G28" s="305"/>
      <c r="H28" s="305"/>
      <c r="I28" s="275"/>
      <c r="J28" s="305"/>
      <c r="K28" s="315"/>
      <c r="L28" s="318"/>
      <c r="M28" s="321">
        <f t="shared" si="0"/>
        <v>0</v>
      </c>
      <c r="N28" s="275"/>
      <c r="O28" s="275"/>
      <c r="P28" s="320">
        <f t="shared" si="1"/>
        <v>0</v>
      </c>
      <c r="Q28" s="291"/>
      <c r="R28" s="275"/>
    </row>
    <row r="29" spans="1:18" s="265" customFormat="1" ht="15.75">
      <c r="A29" s="275" t="str">
        <f>D2</f>
        <v>Enter School Roll Number</v>
      </c>
      <c r="B29" s="275"/>
      <c r="C29" s="275"/>
      <c r="D29" s="275"/>
      <c r="E29" s="305"/>
      <c r="F29" s="275"/>
      <c r="G29" s="305"/>
      <c r="H29" s="305"/>
      <c r="I29" s="275"/>
      <c r="J29" s="305"/>
      <c r="K29" s="315"/>
      <c r="L29" s="318"/>
      <c r="M29" s="321">
        <f t="shared" si="0"/>
        <v>0</v>
      </c>
      <c r="N29" s="275"/>
      <c r="O29" s="275"/>
      <c r="P29" s="320">
        <f t="shared" si="1"/>
        <v>0</v>
      </c>
      <c r="Q29" s="291"/>
      <c r="R29" s="275"/>
    </row>
    <row r="30" spans="1:18" s="265" customFormat="1" ht="15.75">
      <c r="A30" s="275" t="str">
        <f>D2</f>
        <v>Enter School Roll Number</v>
      </c>
      <c r="B30" s="275"/>
      <c r="C30" s="275"/>
      <c r="D30" s="275"/>
      <c r="E30" s="305"/>
      <c r="F30" s="275"/>
      <c r="G30" s="305"/>
      <c r="H30" s="305"/>
      <c r="I30" s="275"/>
      <c r="J30" s="305"/>
      <c r="K30" s="315"/>
      <c r="L30" s="318"/>
      <c r="M30" s="321">
        <f t="shared" si="0"/>
        <v>0</v>
      </c>
      <c r="N30" s="275"/>
      <c r="O30" s="275"/>
      <c r="P30" s="320">
        <f t="shared" si="1"/>
        <v>0</v>
      </c>
      <c r="Q30" s="291"/>
      <c r="R30" s="275"/>
    </row>
    <row r="31" spans="1:18" s="265" customFormat="1" ht="16.5" thickBot="1">
      <c r="A31" s="275" t="str">
        <f>D2</f>
        <v>Enter School Roll Number</v>
      </c>
      <c r="B31" s="275"/>
      <c r="C31" s="275"/>
      <c r="D31" s="275"/>
      <c r="E31" s="305"/>
      <c r="F31" s="275"/>
      <c r="G31" s="305"/>
      <c r="H31" s="305"/>
      <c r="I31" s="275"/>
      <c r="J31" s="305"/>
      <c r="K31" s="315"/>
      <c r="L31" s="318"/>
      <c r="M31" s="322">
        <f t="shared" si="0"/>
        <v>0</v>
      </c>
      <c r="N31" s="275"/>
      <c r="O31" s="275"/>
      <c r="P31" s="320">
        <f t="shared" si="1"/>
        <v>0</v>
      </c>
      <c r="Q31" s="291"/>
      <c r="R31" s="275"/>
    </row>
    <row r="32" spans="12:13" s="265" customFormat="1" ht="16.5" thickBot="1">
      <c r="L32" s="309"/>
      <c r="M32" s="323">
        <f>SUM(M13:M31)</f>
        <v>0</v>
      </c>
    </row>
    <row r="33" ht="15">
      <c r="L33" s="3"/>
    </row>
    <row r="35" spans="1:8" ht="15.75">
      <c r="A35" s="280" t="s">
        <v>253</v>
      </c>
      <c r="B35" s="265"/>
      <c r="C35" s="265"/>
      <c r="D35" s="265"/>
      <c r="E35" s="265"/>
      <c r="F35" s="265"/>
      <c r="G35" s="265"/>
      <c r="H35" s="265"/>
    </row>
    <row r="36" spans="1:8" ht="16.5" thickBot="1">
      <c r="A36" s="265" t="s">
        <v>320</v>
      </c>
      <c r="B36" s="265"/>
      <c r="C36" s="265"/>
      <c r="D36" s="265"/>
      <c r="E36" s="265"/>
      <c r="F36" s="265"/>
      <c r="G36" s="265"/>
      <c r="H36" s="265"/>
    </row>
    <row r="37" spans="1:8" ht="16.5" thickBot="1">
      <c r="A37" s="281" t="s">
        <v>257</v>
      </c>
      <c r="B37" s="265" t="s">
        <v>258</v>
      </c>
      <c r="C37" s="265"/>
      <c r="D37" s="265"/>
      <c r="E37" s="265"/>
      <c r="F37" s="265"/>
      <c r="G37" s="282">
        <v>1</v>
      </c>
      <c r="H37" s="265"/>
    </row>
    <row r="38" spans="1:8" ht="15.75">
      <c r="A38" s="281" t="s">
        <v>259</v>
      </c>
      <c r="B38" s="265" t="s">
        <v>260</v>
      </c>
      <c r="C38" s="265"/>
      <c r="D38" s="265"/>
      <c r="E38" s="265"/>
      <c r="F38" s="265"/>
      <c r="G38" s="265"/>
      <c r="H38" s="265"/>
    </row>
    <row r="39" spans="1:8" ht="15.75">
      <c r="A39" s="265"/>
      <c r="B39" s="265" t="s">
        <v>261</v>
      </c>
      <c r="C39" s="265"/>
      <c r="D39" s="265"/>
      <c r="E39" s="265"/>
      <c r="F39" s="265"/>
      <c r="G39" s="265"/>
      <c r="H39" s="265"/>
    </row>
    <row r="40" spans="1:8" ht="16.5" thickBot="1">
      <c r="A40" s="265"/>
      <c r="B40" s="265" t="s">
        <v>262</v>
      </c>
      <c r="C40" s="265"/>
      <c r="D40" s="265"/>
      <c r="E40" s="265"/>
      <c r="F40" s="265"/>
      <c r="G40" s="265"/>
      <c r="H40" s="265"/>
    </row>
    <row r="41" spans="1:8" ht="16.5" thickBot="1">
      <c r="A41" s="265"/>
      <c r="B41" s="265" t="s">
        <v>263</v>
      </c>
      <c r="C41" s="265"/>
      <c r="D41" s="265"/>
      <c r="E41" s="265"/>
      <c r="F41" s="265"/>
      <c r="G41" s="283">
        <f>((20*40)/(37*52))</f>
        <v>0.4158004158004158</v>
      </c>
      <c r="H41" s="265"/>
    </row>
    <row r="42" spans="1:8" ht="15.75">
      <c r="A42" s="265"/>
      <c r="B42" s="265"/>
      <c r="C42" s="265"/>
      <c r="D42" s="265"/>
      <c r="E42" s="265"/>
      <c r="F42" s="265"/>
      <c r="G42" s="265"/>
      <c r="H42" s="265"/>
    </row>
    <row r="43" ht="15.75">
      <c r="B43" s="325" t="s">
        <v>316</v>
      </c>
    </row>
    <row r="44" ht="15.75">
      <c r="B44" s="325" t="s">
        <v>317</v>
      </c>
    </row>
    <row r="45" ht="15.75">
      <c r="B45" s="325" t="s">
        <v>318</v>
      </c>
    </row>
    <row r="46" ht="15.75">
      <c r="B46" s="325" t="s">
        <v>319</v>
      </c>
    </row>
    <row r="96" ht="15" hidden="1"/>
    <row r="97" ht="15" hidden="1"/>
    <row r="98" s="265" customFormat="1" ht="15.75" hidden="1">
      <c r="A98" s="265" t="s">
        <v>291</v>
      </c>
    </row>
    <row r="99" s="265" customFormat="1" ht="15.75" hidden="1">
      <c r="A99" s="265" t="s">
        <v>268</v>
      </c>
    </row>
    <row r="100" s="265" customFormat="1" ht="15.75" hidden="1">
      <c r="A100" s="265" t="s">
        <v>269</v>
      </c>
    </row>
    <row r="101" s="265" customFormat="1" ht="15.75" hidden="1">
      <c r="A101" s="265" t="s">
        <v>254</v>
      </c>
    </row>
    <row r="102" s="265" customFormat="1" ht="15.75" hidden="1">
      <c r="A102" s="265" t="s">
        <v>271</v>
      </c>
    </row>
    <row r="103" ht="15" hidden="1"/>
    <row r="104" s="265" customFormat="1" ht="15.75" hidden="1">
      <c r="A104" s="265" t="s">
        <v>256</v>
      </c>
    </row>
    <row r="105" s="265" customFormat="1" ht="15.75" hidden="1">
      <c r="A105" s="265" t="s">
        <v>279</v>
      </c>
    </row>
    <row r="106" s="265" customFormat="1" ht="15.75" hidden="1">
      <c r="A106" s="265" t="s">
        <v>280</v>
      </c>
    </row>
    <row r="107" s="265" customFormat="1" ht="15.75" hidden="1">
      <c r="A107" s="265" t="s">
        <v>281</v>
      </c>
    </row>
    <row r="108" s="265" customFormat="1" ht="15.75" hidden="1"/>
    <row r="109" s="265" customFormat="1" ht="15.75" hidden="1"/>
    <row r="110" s="265" customFormat="1" ht="15.75" hidden="1">
      <c r="A110" s="265" t="s">
        <v>283</v>
      </c>
    </row>
    <row r="111" s="265" customFormat="1" ht="15.75" hidden="1">
      <c r="A111" s="284">
        <v>0</v>
      </c>
    </row>
    <row r="112" s="265" customFormat="1" ht="15.75" hidden="1">
      <c r="A112" s="285">
        <v>0.005</v>
      </c>
    </row>
    <row r="113" s="265" customFormat="1" ht="15.75" hidden="1">
      <c r="A113" s="286">
        <v>0.087</v>
      </c>
    </row>
    <row r="114" s="265" customFormat="1" ht="15.75" hidden="1">
      <c r="A114" s="286">
        <v>0.1095</v>
      </c>
    </row>
    <row r="115" s="265" customFormat="1" ht="15.75" hidden="1"/>
    <row r="116" s="265" customFormat="1" ht="15.75" hidden="1"/>
    <row r="117" s="265" customFormat="1" ht="15.75" hidden="1">
      <c r="A117" s="265" t="s">
        <v>284</v>
      </c>
    </row>
    <row r="118" s="265" customFormat="1" ht="15.75" hidden="1">
      <c r="A118" s="265" t="s">
        <v>285</v>
      </c>
    </row>
    <row r="119" s="265" customFormat="1" ht="15.75" hidden="1">
      <c r="A119" s="265" t="s">
        <v>271</v>
      </c>
    </row>
    <row r="120" ht="15" hidden="1"/>
    <row r="121" ht="15" hidden="1"/>
    <row r="122" ht="15" hidden="1"/>
  </sheetData>
  <sheetProtection/>
  <dataValidations count="5">
    <dataValidation type="list" allowBlank="1" showInputMessage="1" showErrorMessage="1" sqref="H13:H31">
      <formula1>$A$117:$A$119</formula1>
    </dataValidation>
    <dataValidation type="list" allowBlank="1" showInputMessage="1" showErrorMessage="1" sqref="E13:E31">
      <formula1>"Female,Male"</formula1>
    </dataValidation>
    <dataValidation type="list" allowBlank="1" showInputMessage="1" showErrorMessage="1" sqref="G13:G31">
      <formula1>$A$99:$A$102</formula1>
    </dataValidation>
    <dataValidation type="list" allowBlank="1" showInputMessage="1" showErrorMessage="1" sqref="L13:L31">
      <formula1>$A$111:$A$114</formula1>
    </dataValidation>
    <dataValidation type="list" allowBlank="1" showInputMessage="1" showErrorMessage="1" sqref="J13:J31">
      <formula1>$A$104:$A$107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Liz Lambert</cp:lastModifiedBy>
  <cp:lastPrinted>2016-01-20T11:56:22Z</cp:lastPrinted>
  <dcterms:created xsi:type="dcterms:W3CDTF">2007-11-08T09:50:16Z</dcterms:created>
  <dcterms:modified xsi:type="dcterms:W3CDTF">2019-03-26T10:12:13Z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